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8" windowWidth="13260" windowHeight="9348" activeTab="0"/>
  </bookViews>
  <sheets>
    <sheet name="Laskelma" sheetId="1" r:id="rId1"/>
  </sheets>
  <definedNames/>
  <calcPr fullCalcOnLoad="1"/>
</workbook>
</file>

<file path=xl/comments1.xml><?xml version="1.0" encoding="utf-8"?>
<comments xmlns="http://schemas.openxmlformats.org/spreadsheetml/2006/main">
  <authors>
    <author>ST</author>
  </authors>
  <commentList>
    <comment ref="C20" authorId="0">
      <text>
        <r>
          <rPr>
            <b/>
            <sz val="8"/>
            <rFont val="Tahoma"/>
            <family val="0"/>
          </rPr>
          <t>ST:</t>
        </r>
        <r>
          <rPr>
            <sz val="8"/>
            <rFont val="Tahoma"/>
            <family val="0"/>
          </rPr>
          <t xml:space="preserve">
Nykyarvo lasketaan kaavalla jäännösarvo/(1+korkotekijä)^kausien lukumäärä 
Tässä tapauksessa kausien lukumäärä on 5, koska jäännösarvo on arvoa tarkastellaan pitoajan jälkeen, eli vuotena 5</t>
        </r>
      </text>
    </comment>
    <comment ref="C12" authorId="0">
      <text>
        <r>
          <rPr>
            <b/>
            <sz val="8"/>
            <rFont val="Tahoma"/>
            <family val="0"/>
          </rPr>
          <t>ST:</t>
        </r>
        <r>
          <rPr>
            <sz val="8"/>
            <rFont val="Tahoma"/>
            <family val="0"/>
          </rPr>
          <t xml:space="preserve">
Kaavassa oleva korko on yllä oleva laskentakorko jaettuna 12:lla, koska kyse on kuukausikorosta</t>
        </r>
      </text>
    </comment>
    <comment ref="C19" authorId="0">
      <text>
        <r>
          <rPr>
            <b/>
            <sz val="8"/>
            <rFont val="Tahoma"/>
            <family val="0"/>
          </rPr>
          <t>ST:</t>
        </r>
        <r>
          <rPr>
            <sz val="8"/>
            <rFont val="Tahoma"/>
            <family val="0"/>
          </rPr>
          <t xml:space="preserve">
hankintakustannuksen nykyarvo on hankintakustannus</t>
        </r>
      </text>
    </comment>
    <comment ref="C21" authorId="0">
      <text>
        <r>
          <rPr>
            <b/>
            <sz val="8"/>
            <rFont val="Tahoma"/>
            <family val="0"/>
          </rPr>
          <t>ST:</t>
        </r>
        <r>
          <rPr>
            <sz val="8"/>
            <rFont val="Tahoma"/>
            <family val="0"/>
          </rPr>
          <t xml:space="preserve">
Kaava laskee nykyarvon samana toistuvalle maksuerälle (kts. Excelin ohje esim valitsemalla sol ja painamalla kuvaketta fx)  kaksi viimeistä argumenttia on jätetty kaavassa tyhjäksi, koska ne ovat oletuksen mukaisia, kaavan voisi kirjoittaa myös
=-NA(C9/12;C6;C7;0;0)</t>
        </r>
      </text>
    </comment>
    <comment ref="C24" authorId="0">
      <text>
        <r>
          <rPr>
            <b/>
            <sz val="8"/>
            <rFont val="Tahoma"/>
            <family val="0"/>
          </rPr>
          <t>ST:</t>
        </r>
        <r>
          <rPr>
            <sz val="8"/>
            <rFont val="Tahoma"/>
            <family val="0"/>
          </rPr>
          <t xml:space="preserve">
ST:
Kaava laskee nykyarvon samana toistuvalle maksuerälle (kts. Excelin ohje esim valitsemalla solu ja painamalla kuvaketta fx). Toiseksi viimeinen solu on jätetty tyhjäksi, koska se on oletuksen mukainen, viimeiseen soluun on merkitty 1, koska leasing-maksu täytyy maksaa kauden alussa. Kaavan voisi kirjoittaa myös
=-NA(C9/12;C6;C3;0;1)</t>
        </r>
      </text>
    </comment>
  </commentList>
</comments>
</file>

<file path=xl/sharedStrings.xml><?xml version="1.0" encoding="utf-8"?>
<sst xmlns="http://schemas.openxmlformats.org/spreadsheetml/2006/main" count="32" uniqueCount="29">
  <si>
    <t xml:space="preserve"> </t>
  </si>
  <si>
    <t>Koneen leasingin kustannukset</t>
  </si>
  <si>
    <t>per kuukausi</t>
  </si>
  <si>
    <t>Pitoaika</t>
  </si>
  <si>
    <t>kk</t>
  </si>
  <si>
    <t>Huoltokustannukset</t>
  </si>
  <si>
    <t>per kk</t>
  </si>
  <si>
    <t>Jäännösarvo</t>
  </si>
  <si>
    <t>Oman koneen pääomakustannusten annuiteetti</t>
  </si>
  <si>
    <t>Annuiteetti + huoltokustannukset</t>
  </si>
  <si>
    <t>Leasing-vuokran ja oman hankinnan kustannusten erotus</t>
  </si>
  <si>
    <t>Laskentakorko</t>
  </si>
  <si>
    <t>per vuosi</t>
  </si>
  <si>
    <t>ANNUITEETTIVERTAILU</t>
  </si>
  <si>
    <t>NYKYARVOMENETELMÄ</t>
  </si>
  <si>
    <t>Hankintakustannuksen nykyarvo</t>
  </si>
  <si>
    <t>Jäännösarvon nykyarvo</t>
  </si>
  <si>
    <t>Kuukausittaisten huoltokustannusten nykyarvo</t>
  </si>
  <si>
    <t>SUMMA</t>
  </si>
  <si>
    <t>Leasingmaksujen nykyarvojen summa</t>
  </si>
  <si>
    <t>Leasing-vuokrien ja oman hankinnan kustannusten nykyarvojen erotus</t>
  </si>
  <si>
    <t>Lähtöoletukset</t>
  </si>
  <si>
    <t>Hankintakustannus</t>
  </si>
  <si>
    <t xml:space="preserve">Laskentataulukkoon on kuvattu esimerkkivertailu koneen leasingista </t>
  </si>
  <si>
    <t xml:space="preserve">ja omistamisen kustannuksesta määrätyillä lähtöoletuksilla </t>
  </si>
  <si>
    <t>halvempi vaihtoehto kuin omaksi ostettu kone</t>
  </si>
  <si>
    <t xml:space="preserve">Tuloksena voidaan todeta, että leasing-kone on kuukausittain mitattuna 152,77 € </t>
  </si>
  <si>
    <t>Koko pitoajallaan leasing-kone on 6567,48 € edullisempi vaihtoehto kuin omaksi</t>
  </si>
  <si>
    <t>ostettu kone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</si>
</sst>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42">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8"/>
      <name val="Tahoma"/>
      <family val="0"/>
    </font>
    <font>
      <b/>
      <sz val="8"/>
      <name val="Tahom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thin"/>
      <bottom style="medium"/>
    </border>
    <border>
      <left>
        <color indexed="63"/>
      </left>
      <right style="medium"/>
      <top style="medium"/>
      <bottom>
        <color indexed="63"/>
      </botto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3" fillId="0" borderId="0" applyNumberFormat="0" applyFill="0" applyBorder="0" applyAlignment="0" applyProtection="0"/>
    <xf numFmtId="0" fontId="0" fillId="26" borderId="1" applyNumberFormat="0" applyFont="0" applyAlignment="0" applyProtection="0"/>
    <xf numFmtId="0" fontId="26" fillId="27" borderId="0" applyNumberFormat="0" applyBorder="0" applyAlignment="0" applyProtection="0"/>
    <xf numFmtId="0" fontId="2" fillId="0" borderId="0" applyNumberFormat="0" applyFill="0" applyBorder="0" applyAlignment="0" applyProtection="0"/>
    <xf numFmtId="0" fontId="27" fillId="28" borderId="0" applyNumberFormat="0" applyBorder="0" applyAlignment="0" applyProtection="0"/>
    <xf numFmtId="0" fontId="28" fillId="29" borderId="2" applyNumberFormat="0" applyAlignment="0" applyProtection="0"/>
    <xf numFmtId="0" fontId="29" fillId="0" borderId="3" applyNumberFormat="0" applyFill="0" applyAlignment="0" applyProtection="0"/>
    <xf numFmtId="0" fontId="30" fillId="30" borderId="0" applyNumberFormat="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31" borderId="2" applyNumberFormat="0" applyAlignment="0" applyProtection="0"/>
    <xf numFmtId="0" fontId="38" fillId="32" borderId="8" applyNumberFormat="0" applyAlignment="0" applyProtection="0"/>
    <xf numFmtId="0" fontId="39"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29">
    <xf numFmtId="0" fontId="0" fillId="0" borderId="0" xfId="0" applyAlignment="1">
      <alignment/>
    </xf>
    <xf numFmtId="0" fontId="4" fillId="33" borderId="0" xfId="0" applyFont="1" applyFill="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6" fontId="0" fillId="33" borderId="0" xfId="0" applyNumberFormat="1" applyFill="1" applyAlignment="1">
      <alignment/>
    </xf>
    <xf numFmtId="0" fontId="0" fillId="33" borderId="16" xfId="0" applyFill="1" applyBorder="1" applyAlignment="1">
      <alignment wrapText="1"/>
    </xf>
    <xf numFmtId="0" fontId="0" fillId="33" borderId="18" xfId="0" applyFont="1" applyFill="1" applyBorder="1" applyAlignment="1">
      <alignment/>
    </xf>
    <xf numFmtId="0" fontId="0" fillId="33" borderId="19" xfId="0" applyFill="1" applyBorder="1" applyAlignment="1">
      <alignment wrapText="1"/>
    </xf>
    <xf numFmtId="6" fontId="0" fillId="34" borderId="20" xfId="0" applyNumberFormat="1" applyFill="1" applyBorder="1" applyAlignment="1">
      <alignment/>
    </xf>
    <xf numFmtId="8" fontId="0" fillId="34" borderId="15" xfId="0" applyNumberFormat="1" applyFill="1" applyBorder="1" applyAlignment="1">
      <alignment/>
    </xf>
    <xf numFmtId="164" fontId="0" fillId="34" borderId="13" xfId="0" applyNumberFormat="1" applyFill="1" applyBorder="1" applyAlignment="1">
      <alignment/>
    </xf>
    <xf numFmtId="6" fontId="0" fillId="34" borderId="15" xfId="0" applyNumberFormat="1" applyFill="1" applyBorder="1" applyAlignment="1">
      <alignment/>
    </xf>
    <xf numFmtId="0" fontId="0" fillId="34" borderId="13" xfId="0" applyFill="1" applyBorder="1" applyAlignment="1">
      <alignment/>
    </xf>
    <xf numFmtId="8" fontId="0" fillId="34" borderId="21" xfId="0" applyNumberFormat="1" applyFill="1" applyBorder="1" applyAlignment="1">
      <alignment/>
    </xf>
    <xf numFmtId="8" fontId="0" fillId="34" borderId="22" xfId="0" applyNumberFormat="1" applyFill="1" applyBorder="1" applyAlignment="1">
      <alignment/>
    </xf>
    <xf numFmtId="8" fontId="0" fillId="34" borderId="0" xfId="0" applyNumberFormat="1" applyFill="1" applyBorder="1" applyAlignment="1">
      <alignment/>
    </xf>
    <xf numFmtId="0" fontId="0" fillId="34" borderId="23" xfId="0" applyFill="1" applyBorder="1" applyAlignment="1">
      <alignment/>
    </xf>
    <xf numFmtId="8" fontId="0" fillId="34" borderId="24" xfId="0" applyNumberFormat="1" applyFill="1" applyBorder="1" applyAlignment="1">
      <alignment/>
    </xf>
    <xf numFmtId="6" fontId="0" fillId="34" borderId="22" xfId="0" applyNumberFormat="1" applyFill="1" applyBorder="1" applyAlignment="1">
      <alignment/>
    </xf>
    <xf numFmtId="0" fontId="0" fillId="34" borderId="0" xfId="0" applyFill="1" applyBorder="1" applyAlignment="1">
      <alignment/>
    </xf>
    <xf numFmtId="6" fontId="0" fillId="34" borderId="23" xfId="0" applyNumberFormat="1" applyFill="1" applyBorder="1" applyAlignment="1">
      <alignment/>
    </xf>
    <xf numFmtId="9" fontId="0" fillId="34" borderId="24" xfId="0" applyNumberFormat="1" applyFill="1" applyBorder="1" applyAlignment="1">
      <alignment/>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D35"/>
  <sheetViews>
    <sheetView tabSelected="1" zoomScalePageLayoutView="0" workbookViewId="0" topLeftCell="A1">
      <selection activeCell="F14" sqref="F14"/>
    </sheetView>
  </sheetViews>
  <sheetFormatPr defaultColWidth="9.140625" defaultRowHeight="12.75"/>
  <cols>
    <col min="1" max="1" width="9.140625" style="2" customWidth="1"/>
    <col min="2" max="2" width="42.57421875" style="2" customWidth="1"/>
    <col min="3" max="3" width="11.7109375" style="2" bestFit="1" customWidth="1"/>
    <col min="4" max="4" width="11.8515625" style="2" customWidth="1"/>
    <col min="5" max="16384" width="9.140625" style="2" customWidth="1"/>
  </cols>
  <sheetData>
    <row r="1" ht="12.75"/>
    <row r="2" ht="13.5" thickBot="1">
      <c r="B2" s="1" t="s">
        <v>21</v>
      </c>
    </row>
    <row r="3" spans="2:4" ht="12.75">
      <c r="B3" s="3" t="s">
        <v>1</v>
      </c>
      <c r="C3" s="25">
        <v>2400</v>
      </c>
      <c r="D3" s="4" t="s">
        <v>2</v>
      </c>
    </row>
    <row r="4" spans="2:4" ht="12.75">
      <c r="B4" s="5"/>
      <c r="C4" s="26"/>
      <c r="D4" s="6"/>
    </row>
    <row r="5" spans="2:4" ht="12.75">
      <c r="B5" s="7" t="s">
        <v>22</v>
      </c>
      <c r="C5" s="27">
        <v>50000</v>
      </c>
      <c r="D5" s="8"/>
    </row>
    <row r="6" spans="2:4" ht="12.75">
      <c r="B6" s="7" t="s">
        <v>3</v>
      </c>
      <c r="C6" s="23">
        <v>48</v>
      </c>
      <c r="D6" s="8" t="s">
        <v>4</v>
      </c>
    </row>
    <row r="7" spans="2:4" ht="12.75">
      <c r="B7" s="7" t="s">
        <v>5</v>
      </c>
      <c r="C7" s="27">
        <v>1500</v>
      </c>
      <c r="D7" s="8" t="s">
        <v>6</v>
      </c>
    </row>
    <row r="8" spans="2:4" ht="12.75">
      <c r="B8" s="7" t="s">
        <v>7</v>
      </c>
      <c r="C8" s="27">
        <v>5000</v>
      </c>
      <c r="D8" s="8"/>
    </row>
    <row r="9" spans="2:4" ht="13.5" thickBot="1">
      <c r="B9" s="9" t="s">
        <v>11</v>
      </c>
      <c r="C9" s="28">
        <v>0.05</v>
      </c>
      <c r="D9" s="10" t="s">
        <v>12</v>
      </c>
    </row>
    <row r="10" ht="12.75">
      <c r="C10" s="11"/>
    </row>
    <row r="11" ht="13.5" thickBot="1">
      <c r="B11" s="1" t="s">
        <v>13</v>
      </c>
    </row>
    <row r="12" spans="2:4" ht="12.75">
      <c r="B12" s="3" t="s">
        <v>8</v>
      </c>
      <c r="C12" s="21">
        <f>PMT(C9/12,C6,-C5,C8,1)</f>
        <v>1052.7650230829145</v>
      </c>
      <c r="D12" s="4" t="s">
        <v>6</v>
      </c>
    </row>
    <row r="13" spans="2:4" ht="12.75">
      <c r="B13" s="5" t="s">
        <v>9</v>
      </c>
      <c r="C13" s="22">
        <f>C12+C7</f>
        <v>2552.7650230829145</v>
      </c>
      <c r="D13" s="6" t="s">
        <v>6</v>
      </c>
    </row>
    <row r="14" spans="2:4" ht="12.75">
      <c r="B14" s="7"/>
      <c r="C14" s="23"/>
      <c r="D14" s="8"/>
    </row>
    <row r="15" spans="2:4" ht="26.25" thickBot="1">
      <c r="B15" s="12" t="s">
        <v>10</v>
      </c>
      <c r="C15" s="24">
        <f>C3-C13</f>
        <v>-152.76502308291447</v>
      </c>
      <c r="D15" s="10" t="s">
        <v>6</v>
      </c>
    </row>
    <row r="16" ht="12.75"/>
    <row r="17" ht="12.75"/>
    <row r="18" ht="13.5" thickBot="1">
      <c r="B18" s="1" t="s">
        <v>14</v>
      </c>
    </row>
    <row r="19" spans="2:3" ht="12.75">
      <c r="B19" s="13" t="s">
        <v>15</v>
      </c>
      <c r="C19" s="15">
        <f>C5</f>
        <v>50000</v>
      </c>
    </row>
    <row r="20" spans="2:4" ht="12.75">
      <c r="B20" s="7" t="s">
        <v>16</v>
      </c>
      <c r="C20" s="16">
        <f>-C8/(1+C9)^(C6/12+1)</f>
        <v>-3917.6308323422945</v>
      </c>
      <c r="D20" s="2" t="s">
        <v>0</v>
      </c>
    </row>
    <row r="21" spans="2:3" ht="12.75">
      <c r="B21" s="5" t="s">
        <v>17</v>
      </c>
      <c r="C21" s="17">
        <f>-PV(C9/12,C6,C7,,)</f>
        <v>65134.43390690576</v>
      </c>
    </row>
    <row r="22" spans="2:3" ht="12.75">
      <c r="B22" s="7" t="s">
        <v>18</v>
      </c>
      <c r="C22" s="18">
        <f>SUM(C19:C21)</f>
        <v>111216.80307456348</v>
      </c>
    </row>
    <row r="23" spans="2:3" ht="12.75">
      <c r="B23" s="5"/>
      <c r="C23" s="19"/>
    </row>
    <row r="24" spans="2:3" ht="12.75">
      <c r="B24" s="7" t="s">
        <v>19</v>
      </c>
      <c r="C24" s="16">
        <f>PV(C9/12,48,-C3,,1)</f>
        <v>104649.3238104286</v>
      </c>
    </row>
    <row r="25" spans="2:3" ht="12.75">
      <c r="B25" s="5"/>
      <c r="C25" s="17"/>
    </row>
    <row r="26" spans="2:3" ht="26.25" thickBot="1">
      <c r="B26" s="14" t="s">
        <v>20</v>
      </c>
      <c r="C26" s="20">
        <f>C24-C22</f>
        <v>-6567.479264134876</v>
      </c>
    </row>
    <row r="27" ht="12.75"/>
    <row r="28" ht="12.75">
      <c r="B28" s="2" t="s">
        <v>23</v>
      </c>
    </row>
    <row r="29" ht="12.75">
      <c r="B29" s="2" t="s">
        <v>24</v>
      </c>
    </row>
    <row r="30" ht="12.75"/>
    <row r="31" ht="12.75">
      <c r="B31" s="2" t="s">
        <v>26</v>
      </c>
    </row>
    <row r="32" ht="12.75">
      <c r="B32" s="2" t="s">
        <v>25</v>
      </c>
    </row>
    <row r="33" ht="12.75"/>
    <row r="34" ht="12.75">
      <c r="B34" s="2" t="s">
        <v>27</v>
      </c>
    </row>
    <row r="35" ht="12.75">
      <c r="B35" s="2" t="s">
        <v>28</v>
      </c>
    </row>
  </sheetData>
  <sheetProtection/>
  <printOptions/>
  <pageMargins left="0.75" right="0.75" top="1" bottom="1"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Suomen Kuntaliitto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Koneen ostamisen ja leasingin edullisuusvertailulaskelmapohja</dc:title>
  <dc:subject/>
  <dc:creator>ST</dc:creator>
  <cp:keywords/>
  <dc:description/>
  <cp:lastModifiedBy>Valkeinen Tuija</cp:lastModifiedBy>
  <dcterms:created xsi:type="dcterms:W3CDTF">2007-11-09T14:56:31Z</dcterms:created>
  <dcterms:modified xsi:type="dcterms:W3CDTF">2016-12-21T11:18:02Z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e">
    <vt:lpwstr/>
  </property>
  <property fmtid="{D5CDD505-2E9C-101B-9397-08002B2CF9AE}" pid="3" name="KN2LanguageTaxHTField0">
    <vt:lpwstr>Suomi|c4d91495-0bb1-492d-b765-d0f131750025</vt:lpwstr>
  </property>
  <property fmtid="{D5CDD505-2E9C-101B-9397-08002B2CF9AE}" pid="4" name="KN2Language">
    <vt:lpwstr>14;#Suomi|c4d91495-0bb1-492d-b765-d0f131750025</vt:lpwstr>
  </property>
  <property fmtid="{D5CDD505-2E9C-101B-9397-08002B2CF9AE}" pid="5" name="ExpertService">
    <vt:lpwstr>7;#Kuntatalous|f60f4e25-53fd-466c-b326-d92406949689</vt:lpwstr>
  </property>
  <property fmtid="{D5CDD505-2E9C-101B-9397-08002B2CF9AE}" pid="6" name="TaxCatchAll">
    <vt:lpwstr>7;#Kuntatalous|f60f4e25-53fd-466c-b326-d92406949689;#14;#Suomi|c4d91495-0bb1-492d-b765-d0f131750025</vt:lpwstr>
  </property>
  <property fmtid="{D5CDD505-2E9C-101B-9397-08002B2CF9AE}" pid="7" name="KN2Keywords">
    <vt:lpwstr/>
  </property>
  <property fmtid="{D5CDD505-2E9C-101B-9397-08002B2CF9AE}" pid="8" name="KN2Description">
    <vt:lpwstr/>
  </property>
  <property fmtid="{D5CDD505-2E9C-101B-9397-08002B2CF9AE}" pid="9" name="Municipality">
    <vt:lpwstr/>
  </property>
  <property fmtid="{D5CDD505-2E9C-101B-9397-08002B2CF9AE}" pid="10" name="ExpertServiceTaxHTField0">
    <vt:lpwstr>Kuntatalous|f60f4e25-53fd-466c-b326-d92406949689</vt:lpwstr>
  </property>
  <property fmtid="{D5CDD505-2E9C-101B-9397-08002B2CF9AE}" pid="11" name="ThemeTaxHTField0">
    <vt:lpwstr/>
  </property>
  <property fmtid="{D5CDD505-2E9C-101B-9397-08002B2CF9AE}" pid="12" name="KN2KeywordsTaxHTField0">
    <vt:lpwstr/>
  </property>
  <property fmtid="{D5CDD505-2E9C-101B-9397-08002B2CF9AE}" pid="13" name="MunicipalityTaxHTField0">
    <vt:lpwstr/>
  </property>
  <property fmtid="{D5CDD505-2E9C-101B-9397-08002B2CF9AE}" pid="14" name="_dlc_DocId">
    <vt:lpwstr>G94TWSLYV3F3-642-2</vt:lpwstr>
  </property>
  <property fmtid="{D5CDD505-2E9C-101B-9397-08002B2CF9AE}" pid="15" name="_dlc_DocIdItemGuid">
    <vt:lpwstr>65fa7aca-6b2f-4fbb-96d8-5e068e750299</vt:lpwstr>
  </property>
  <property fmtid="{D5CDD505-2E9C-101B-9397-08002B2CF9AE}" pid="16" name="_dlc_DocIdUrl">
    <vt:lpwstr>http://kl-spfarm1/fi/asiantuntijapalvelut/kuntatalous/taloudenohjaus/kustannuslaskenta/edullisuusvertailut/_layouts/DocIdRedir.aspx?ID=G94TWSLYV3F3-642-2, G94TWSLYV3F3-642-2</vt:lpwstr>
  </property>
  <property fmtid="{D5CDD505-2E9C-101B-9397-08002B2CF9AE}" pid="17" name="KN2ArticleDateTime">
    <vt:lpwstr>2016-12-21T13:17:42Z</vt:lpwstr>
  </property>
</Properties>
</file>