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tomi\OneDrive - Suomen Kuntaliitto ry\LUKUKAUDET\Päivityksessä kevät 19 (työpöytäversio)\PÄIVITÄ\"/>
    </mc:Choice>
  </mc:AlternateContent>
  <bookViews>
    <workbookView xWindow="5625" yWindow="-15" windowWidth="14385" windowHeight="13620"/>
  </bookViews>
  <sheets>
    <sheet name="Toteutuneet 2000-18 + ennusteet" sheetId="3" r:id="rId1"/>
    <sheet name="Pitkät indeksisarjat" sheetId="1" r:id="rId2"/>
  </sheets>
  <definedNames>
    <definedName name="_xlnm._FilterDatabase" localSheetId="1" hidden="1">'Pitkät indeksisarjat'!$A$216:$S$227</definedName>
    <definedName name="_xlnm.Print_Area" localSheetId="1">'Pitkät indeksisarjat'!$A$1:$O$232</definedName>
  </definedNames>
  <calcPr calcId="162913"/>
</workbook>
</file>

<file path=xl/calcChain.xml><?xml version="1.0" encoding="utf-8"?>
<calcChain xmlns="http://schemas.openxmlformats.org/spreadsheetml/2006/main">
  <c r="B228" i="1" l="1"/>
  <c r="D228" i="1"/>
  <c r="F228" i="1"/>
  <c r="H228" i="1"/>
  <c r="C228" i="1"/>
  <c r="L31" i="3" l="1"/>
  <c r="L32" i="3"/>
  <c r="L33" i="3"/>
  <c r="L34" i="3"/>
  <c r="L35" i="3" s="1"/>
  <c r="L36" i="3" s="1"/>
  <c r="J32" i="3"/>
  <c r="J33" i="3"/>
  <c r="J34" i="3"/>
  <c r="J35" i="3"/>
  <c r="J36" i="3" s="1"/>
  <c r="H31" i="3"/>
  <c r="H32" i="3"/>
  <c r="H33" i="3" s="1"/>
  <c r="H34" i="3" s="1"/>
  <c r="H35" i="3" s="1"/>
  <c r="H36" i="3" s="1"/>
  <c r="F30" i="3"/>
  <c r="F31" i="3"/>
  <c r="F32" i="3"/>
  <c r="F33" i="3"/>
  <c r="F34" i="3" s="1"/>
  <c r="F35" i="3" s="1"/>
  <c r="F36" i="3" s="1"/>
  <c r="B32" i="3"/>
  <c r="B33" i="3"/>
  <c r="B34" i="3"/>
  <c r="B35" i="3"/>
  <c r="B36" i="3" s="1"/>
  <c r="B31" i="3"/>
  <c r="D32" i="3"/>
  <c r="D33" i="3"/>
  <c r="D34" i="3"/>
  <c r="D35" i="3"/>
  <c r="D36" i="3" s="1"/>
  <c r="J31" i="3" l="1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14" i="3"/>
  <c r="L228" i="1" l="1"/>
  <c r="M237" i="1"/>
  <c r="M234" i="1"/>
  <c r="M231" i="1"/>
  <c r="F215" i="1"/>
  <c r="H215" i="1"/>
  <c r="I237" i="1"/>
  <c r="I234" i="1"/>
  <c r="I231" i="1"/>
  <c r="G230" i="1"/>
  <c r="G231" i="1"/>
  <c r="G232" i="1"/>
  <c r="G233" i="1"/>
  <c r="G234" i="1"/>
  <c r="G235" i="1"/>
  <c r="G236" i="1"/>
  <c r="G237" i="1"/>
  <c r="G238" i="1"/>
  <c r="E231" i="1"/>
  <c r="E232" i="1"/>
  <c r="E233" i="1"/>
  <c r="E234" i="1"/>
  <c r="E235" i="1"/>
  <c r="E236" i="1"/>
  <c r="E237" i="1"/>
  <c r="E238" i="1"/>
  <c r="C231" i="1"/>
  <c r="C232" i="1"/>
  <c r="C233" i="1"/>
  <c r="C234" i="1"/>
  <c r="C235" i="1"/>
  <c r="C236" i="1"/>
  <c r="C237" i="1"/>
  <c r="C238" i="1"/>
  <c r="B215" i="1"/>
  <c r="G228" i="1" l="1"/>
  <c r="I228" i="1"/>
  <c r="L29" i="3" l="1"/>
  <c r="M227" i="1" l="1"/>
  <c r="I227" i="1"/>
  <c r="L215" i="1"/>
  <c r="M228" i="1" s="1"/>
  <c r="E230" i="1"/>
  <c r="C230" i="1"/>
  <c r="G229" i="1"/>
  <c r="E229" i="1"/>
  <c r="C229" i="1"/>
  <c r="G227" i="1" l="1"/>
  <c r="M224" i="1" l="1"/>
  <c r="I224" i="1"/>
  <c r="G226" i="1"/>
  <c r="G225" i="1"/>
  <c r="G224" i="1"/>
  <c r="G223" i="1"/>
  <c r="D215" i="1" l="1"/>
  <c r="E228" i="1" s="1"/>
  <c r="E227" i="1"/>
  <c r="C227" i="1"/>
  <c r="E226" i="1"/>
  <c r="C226" i="1"/>
  <c r="E225" i="1"/>
  <c r="C225" i="1"/>
  <c r="C224" i="1"/>
  <c r="E224" i="1"/>
  <c r="M221" i="1" l="1"/>
  <c r="M218" i="1"/>
  <c r="I221" i="1"/>
  <c r="I218" i="1"/>
  <c r="E223" i="1"/>
  <c r="C223" i="1"/>
  <c r="G222" i="1"/>
  <c r="E222" i="1"/>
  <c r="C222" i="1"/>
  <c r="G221" i="1"/>
  <c r="E221" i="1"/>
  <c r="C221" i="1"/>
  <c r="G220" i="1"/>
  <c r="E220" i="1"/>
  <c r="C220" i="1"/>
  <c r="G219" i="1"/>
  <c r="E219" i="1"/>
  <c r="C219" i="1"/>
  <c r="G218" i="1" l="1"/>
  <c r="G217" i="1" l="1"/>
  <c r="E218" i="1"/>
  <c r="C218" i="1"/>
  <c r="L202" i="1" l="1"/>
  <c r="M202" i="1" l="1"/>
  <c r="M215" i="1"/>
  <c r="H202" i="1"/>
  <c r="M214" i="1"/>
  <c r="I214" i="1"/>
  <c r="E217" i="1"/>
  <c r="C217" i="1"/>
  <c r="G216" i="1"/>
  <c r="E216" i="1"/>
  <c r="C216" i="1"/>
  <c r="I215" i="1" l="1"/>
  <c r="F202" i="1"/>
  <c r="D202" i="1"/>
  <c r="B202" i="1"/>
  <c r="C215" i="1" s="1"/>
  <c r="G214" i="1"/>
  <c r="E214" i="1"/>
  <c r="C214" i="1"/>
  <c r="G213" i="1"/>
  <c r="E213" i="1"/>
  <c r="C213" i="1"/>
  <c r="E215" i="1" l="1"/>
  <c r="G215" i="1"/>
  <c r="M211" i="1"/>
  <c r="I211" i="1"/>
  <c r="G212" i="1"/>
  <c r="G211" i="1"/>
  <c r="G210" i="1"/>
  <c r="E212" i="1"/>
  <c r="C212" i="1"/>
  <c r="E211" i="1"/>
  <c r="C211" i="1"/>
  <c r="E210" i="1" l="1"/>
  <c r="C210" i="1"/>
  <c r="M208" i="1"/>
  <c r="I208" i="1" l="1"/>
  <c r="G209" i="1"/>
  <c r="M205" i="1" l="1"/>
  <c r="E209" i="1"/>
  <c r="C209" i="1"/>
  <c r="G208" i="1"/>
  <c r="E208" i="1"/>
  <c r="C208" i="1"/>
  <c r="G207" i="1"/>
  <c r="E207" i="1"/>
  <c r="C207" i="1"/>
  <c r="I205" i="1" l="1"/>
  <c r="G206" i="1"/>
  <c r="G205" i="1"/>
  <c r="E206" i="1"/>
  <c r="C206" i="1"/>
  <c r="E205" i="1" l="1"/>
  <c r="C205" i="1"/>
  <c r="G204" i="1"/>
  <c r="E204" i="1"/>
  <c r="C204" i="1"/>
  <c r="G203" i="1" l="1"/>
  <c r="E203" i="1"/>
  <c r="C203" i="1"/>
  <c r="H189" i="1" l="1"/>
  <c r="M189" i="1"/>
  <c r="M201" i="1"/>
  <c r="I201" i="1"/>
  <c r="I189" i="1" l="1"/>
  <c r="I202" i="1"/>
  <c r="G201" i="1"/>
  <c r="F189" i="1" l="1"/>
  <c r="D189" i="1"/>
  <c r="E202" i="1" s="1"/>
  <c r="M198" i="1"/>
  <c r="B189" i="1"/>
  <c r="E201" i="1"/>
  <c r="C201" i="1"/>
  <c r="G200" i="1"/>
  <c r="G199" i="1"/>
  <c r="G198" i="1"/>
  <c r="E200" i="1"/>
  <c r="C200" i="1"/>
  <c r="E199" i="1"/>
  <c r="C199" i="1"/>
  <c r="G189" i="1" l="1"/>
  <c r="G202" i="1"/>
  <c r="I198" i="1"/>
  <c r="E198" i="1"/>
  <c r="C198" i="1"/>
  <c r="G197" i="1" l="1"/>
  <c r="E197" i="1"/>
  <c r="C197" i="1"/>
  <c r="G196" i="1" l="1"/>
  <c r="E196" i="1"/>
  <c r="C196" i="1"/>
  <c r="M195" i="1"/>
  <c r="I195" i="1"/>
  <c r="M192" i="1" l="1"/>
  <c r="G195" i="1"/>
  <c r="E195" i="1"/>
  <c r="C195" i="1"/>
  <c r="G194" i="1"/>
  <c r="E194" i="1"/>
  <c r="C194" i="1"/>
  <c r="I192" i="1" l="1"/>
  <c r="G193" i="1" l="1"/>
  <c r="G192" i="1"/>
  <c r="E193" i="1"/>
  <c r="C193" i="1"/>
  <c r="N84" i="1"/>
  <c r="N97" i="1" s="1"/>
  <c r="N110" i="1" s="1"/>
  <c r="N123" i="1" s="1"/>
  <c r="N136" i="1" s="1"/>
  <c r="N149" i="1" s="1"/>
  <c r="N162" i="1" s="1"/>
  <c r="N81" i="1"/>
  <c r="N94" i="1" s="1"/>
  <c r="N107" i="1" s="1"/>
  <c r="N120" i="1" s="1"/>
  <c r="N133" i="1" s="1"/>
  <c r="N78" i="1"/>
  <c r="N91" i="1" s="1"/>
  <c r="N104" i="1" s="1"/>
  <c r="N117" i="1" s="1"/>
  <c r="N130" i="1" s="1"/>
  <c r="N143" i="1" s="1"/>
  <c r="N156" i="1" s="1"/>
  <c r="N75" i="1"/>
  <c r="N88" i="1" s="1"/>
  <c r="N101" i="1" s="1"/>
  <c r="N72" i="1"/>
  <c r="N85" i="1" s="1"/>
  <c r="N98" i="1" s="1"/>
  <c r="N111" i="1" s="1"/>
  <c r="N124" i="1" s="1"/>
  <c r="N137" i="1" s="1"/>
  <c r="N150" i="1" s="1"/>
  <c r="O71" i="1"/>
  <c r="O68" i="1"/>
  <c r="O65" i="1"/>
  <c r="O62" i="1"/>
  <c r="O59" i="1"/>
  <c r="O46" i="1"/>
  <c r="O45" i="1"/>
  <c r="O44" i="1"/>
  <c r="O43" i="1"/>
  <c r="N114" i="1" l="1"/>
  <c r="N99" i="1"/>
  <c r="N73" i="1"/>
  <c r="N146" i="1"/>
  <c r="N159" i="1" s="1"/>
  <c r="G191" i="1"/>
  <c r="E192" i="1"/>
  <c r="C192" i="1"/>
  <c r="N127" i="1" l="1"/>
  <c r="N112" i="1"/>
  <c r="N140" i="1" l="1"/>
  <c r="N153" i="1" s="1"/>
  <c r="N125" i="1"/>
  <c r="M176" i="1"/>
  <c r="C190" i="1" l="1"/>
  <c r="M188" i="1"/>
  <c r="I188" i="1"/>
  <c r="E191" i="1"/>
  <c r="C191" i="1"/>
  <c r="G190" i="1"/>
  <c r="E190" i="1"/>
  <c r="I185" i="1" l="1"/>
  <c r="M185" i="1"/>
  <c r="G188" i="1"/>
  <c r="D176" i="1" l="1"/>
  <c r="E189" i="1" s="1"/>
  <c r="B176" i="1"/>
  <c r="C189" i="1" s="1"/>
  <c r="E188" i="1"/>
  <c r="C188" i="1"/>
  <c r="G187" i="1"/>
  <c r="E187" i="1"/>
  <c r="C187" i="1"/>
  <c r="G186" i="1"/>
  <c r="E186" i="1"/>
  <c r="C186" i="1"/>
  <c r="G185" i="1"/>
  <c r="E185" i="1"/>
  <c r="C185" i="1"/>
  <c r="G184" i="1" l="1"/>
  <c r="M182" i="1" l="1"/>
  <c r="E184" i="1" l="1"/>
  <c r="C184" i="1"/>
  <c r="G183" i="1" l="1"/>
  <c r="I182" i="1"/>
  <c r="I179" i="1"/>
  <c r="H163" i="1"/>
  <c r="M179" i="1"/>
  <c r="E183" i="1"/>
  <c r="C183" i="1"/>
  <c r="G182" i="1"/>
  <c r="E182" i="1"/>
  <c r="C182" i="1"/>
  <c r="G181" i="1"/>
  <c r="G180" i="1"/>
  <c r="E181" i="1"/>
  <c r="C181" i="1"/>
  <c r="E180" i="1"/>
  <c r="C180" i="1"/>
  <c r="G179" i="1"/>
  <c r="E179" i="1"/>
  <c r="C179" i="1"/>
  <c r="G178" i="1"/>
  <c r="E178" i="1"/>
  <c r="C178" i="1"/>
  <c r="G177" i="1"/>
  <c r="E177" i="1"/>
  <c r="C177" i="1"/>
  <c r="M163" i="1"/>
  <c r="M175" i="1"/>
  <c r="I175" i="1"/>
  <c r="B163" i="1"/>
  <c r="D163" i="1"/>
  <c r="E176" i="1" s="1"/>
  <c r="E175" i="1"/>
  <c r="E174" i="1"/>
  <c r="E173" i="1"/>
  <c r="E172" i="1"/>
  <c r="E171" i="1"/>
  <c r="E170" i="1"/>
  <c r="E169" i="1"/>
  <c r="E168" i="1"/>
  <c r="E167" i="1"/>
  <c r="E166" i="1"/>
  <c r="E165" i="1"/>
  <c r="E164" i="1"/>
  <c r="F163" i="1"/>
  <c r="G176" i="1" s="1"/>
  <c r="G175" i="1"/>
  <c r="C175" i="1"/>
  <c r="G174" i="1"/>
  <c r="C174" i="1"/>
  <c r="G173" i="1"/>
  <c r="C173" i="1"/>
  <c r="G172" i="1"/>
  <c r="G171" i="1"/>
  <c r="M172" i="1"/>
  <c r="I172" i="1"/>
  <c r="C172" i="1"/>
  <c r="M169" i="1"/>
  <c r="I169" i="1"/>
  <c r="G170" i="1"/>
  <c r="C171" i="1"/>
  <c r="C170" i="1"/>
  <c r="G169" i="1"/>
  <c r="C169" i="1"/>
  <c r="G168" i="1"/>
  <c r="C168" i="1"/>
  <c r="M166" i="1"/>
  <c r="I166" i="1"/>
  <c r="G167" i="1"/>
  <c r="C167" i="1"/>
  <c r="G166" i="1"/>
  <c r="C166" i="1"/>
  <c r="M162" i="1"/>
  <c r="G165" i="1"/>
  <c r="C165" i="1"/>
  <c r="G164" i="1"/>
  <c r="C164" i="1"/>
  <c r="I150" i="1"/>
  <c r="I162" i="1"/>
  <c r="G162" i="1"/>
  <c r="F150" i="1"/>
  <c r="D150" i="1"/>
  <c r="B150" i="1"/>
  <c r="E162" i="1"/>
  <c r="C162" i="1"/>
  <c r="G161" i="1"/>
  <c r="G160" i="1"/>
  <c r="E161" i="1"/>
  <c r="C161" i="1"/>
  <c r="E160" i="1"/>
  <c r="C160" i="1"/>
  <c r="G159" i="1"/>
  <c r="E159" i="1"/>
  <c r="C159" i="1"/>
  <c r="M159" i="1"/>
  <c r="I159" i="1"/>
  <c r="M156" i="1"/>
  <c r="I156" i="1"/>
  <c r="G158" i="1"/>
  <c r="E158" i="1"/>
  <c r="C158" i="1"/>
  <c r="G157" i="1"/>
  <c r="E157" i="1"/>
  <c r="C157" i="1"/>
  <c r="G153" i="1"/>
  <c r="G156" i="1"/>
  <c r="E156" i="1"/>
  <c r="C156" i="1"/>
  <c r="G155" i="1"/>
  <c r="E155" i="1"/>
  <c r="C155" i="1"/>
  <c r="G154" i="1"/>
  <c r="E154" i="1"/>
  <c r="C154" i="1"/>
  <c r="I153" i="1"/>
  <c r="M153" i="1"/>
  <c r="G152" i="1"/>
  <c r="E153" i="1"/>
  <c r="E152" i="1"/>
  <c r="C153" i="1"/>
  <c r="L137" i="1"/>
  <c r="M150" i="1" s="1"/>
  <c r="M149" i="1"/>
  <c r="I149" i="1"/>
  <c r="C152" i="1"/>
  <c r="G151" i="1"/>
  <c r="E151" i="1"/>
  <c r="C151" i="1"/>
  <c r="G149" i="1"/>
  <c r="E149" i="1"/>
  <c r="F137" i="1"/>
  <c r="G150" i="1" s="1"/>
  <c r="D137" i="1"/>
  <c r="B137" i="1"/>
  <c r="C149" i="1"/>
  <c r="G147" i="1"/>
  <c r="G148" i="1"/>
  <c r="E147" i="1"/>
  <c r="E148" i="1"/>
  <c r="C147" i="1"/>
  <c r="C148" i="1"/>
  <c r="M146" i="1"/>
  <c r="E146" i="1"/>
  <c r="I146" i="1"/>
  <c r="G146" i="1"/>
  <c r="C146" i="1"/>
  <c r="M143" i="1"/>
  <c r="I143" i="1"/>
  <c r="G145" i="1"/>
  <c r="E145" i="1"/>
  <c r="C145" i="1"/>
  <c r="G144" i="1"/>
  <c r="E144" i="1"/>
  <c r="C144" i="1"/>
  <c r="G143" i="1"/>
  <c r="E143" i="1"/>
  <c r="C143" i="1"/>
  <c r="G142" i="1"/>
  <c r="E142" i="1"/>
  <c r="C142" i="1"/>
  <c r="C139" i="1"/>
  <c r="C138" i="1"/>
  <c r="G139" i="1"/>
  <c r="M140" i="1"/>
  <c r="M124" i="1"/>
  <c r="I140" i="1"/>
  <c r="G141" i="1"/>
  <c r="E141" i="1"/>
  <c r="C141" i="1"/>
  <c r="G140" i="1"/>
  <c r="E140" i="1"/>
  <c r="C140" i="1"/>
  <c r="E139" i="1"/>
  <c r="M136" i="1"/>
  <c r="M133" i="1"/>
  <c r="M130" i="1"/>
  <c r="M127" i="1"/>
  <c r="H124" i="1"/>
  <c r="I137" i="1" s="1"/>
  <c r="I136" i="1"/>
  <c r="E138" i="1"/>
  <c r="G138" i="1"/>
  <c r="F124" i="1"/>
  <c r="B124" i="1"/>
  <c r="D124" i="1"/>
  <c r="G136" i="1"/>
  <c r="E136" i="1"/>
  <c r="C136" i="1"/>
  <c r="G135" i="1"/>
  <c r="E135" i="1"/>
  <c r="C135" i="1"/>
  <c r="G134" i="1"/>
  <c r="E134" i="1"/>
  <c r="C134" i="1"/>
  <c r="I133" i="1"/>
  <c r="G133" i="1"/>
  <c r="E133" i="1"/>
  <c r="C133" i="1"/>
  <c r="G132" i="1"/>
  <c r="E132" i="1"/>
  <c r="C132" i="1"/>
  <c r="I130" i="1"/>
  <c r="I127" i="1"/>
  <c r="E131" i="1"/>
  <c r="G131" i="1"/>
  <c r="C131" i="1"/>
  <c r="G130" i="1"/>
  <c r="E130" i="1"/>
  <c r="C130" i="1"/>
  <c r="G129" i="1"/>
  <c r="E129" i="1"/>
  <c r="C129" i="1"/>
  <c r="G128" i="1"/>
  <c r="E128" i="1"/>
  <c r="C128" i="1"/>
  <c r="G127" i="1"/>
  <c r="E127" i="1"/>
  <c r="C127" i="1"/>
  <c r="G126" i="1"/>
  <c r="E126" i="1"/>
  <c r="C126" i="1"/>
  <c r="M123" i="1"/>
  <c r="M111" i="1"/>
  <c r="J88" i="1"/>
  <c r="K101" i="1"/>
  <c r="J91" i="1"/>
  <c r="K104" i="1"/>
  <c r="J94" i="1"/>
  <c r="K107" i="1"/>
  <c r="J97" i="1"/>
  <c r="K110" i="1"/>
  <c r="H111" i="1"/>
  <c r="H98" i="1"/>
  <c r="I123" i="1"/>
  <c r="G125" i="1"/>
  <c r="E125" i="1"/>
  <c r="C125" i="1"/>
  <c r="L22" i="3"/>
  <c r="L23" i="3" s="1"/>
  <c r="L24" i="3" s="1"/>
  <c r="L25" i="3" s="1"/>
  <c r="L26" i="3" s="1"/>
  <c r="L27" i="3" s="1"/>
  <c r="L28" i="3" s="1"/>
  <c r="L30" i="3" s="1"/>
  <c r="F111" i="1"/>
  <c r="F98" i="1"/>
  <c r="B111" i="1"/>
  <c r="B98" i="1"/>
  <c r="D111" i="1"/>
  <c r="D98" i="1"/>
  <c r="G123" i="1"/>
  <c r="E123" i="1"/>
  <c r="C123" i="1"/>
  <c r="G122" i="1"/>
  <c r="E122" i="1"/>
  <c r="C122" i="1"/>
  <c r="G121" i="1"/>
  <c r="E121" i="1"/>
  <c r="C121" i="1"/>
  <c r="M120" i="1"/>
  <c r="G120" i="1"/>
  <c r="E120" i="1"/>
  <c r="C120" i="1"/>
  <c r="I120" i="1"/>
  <c r="G119" i="1"/>
  <c r="E119" i="1"/>
  <c r="C119" i="1"/>
  <c r="M117" i="1"/>
  <c r="I117" i="1"/>
  <c r="G118" i="1"/>
  <c r="E118" i="1"/>
  <c r="C118" i="1"/>
  <c r="G117" i="1"/>
  <c r="E117" i="1"/>
  <c r="C117" i="1"/>
  <c r="M114" i="1"/>
  <c r="G116" i="1"/>
  <c r="E116" i="1"/>
  <c r="C116" i="1"/>
  <c r="E115" i="1"/>
  <c r="I114" i="1"/>
  <c r="G115" i="1"/>
  <c r="C115" i="1"/>
  <c r="G114" i="1"/>
  <c r="E114" i="1"/>
  <c r="C114" i="1"/>
  <c r="G113" i="1"/>
  <c r="E113" i="1"/>
  <c r="C113" i="1"/>
  <c r="G112" i="1"/>
  <c r="E112" i="1"/>
  <c r="C112" i="1"/>
  <c r="M110" i="1"/>
  <c r="M98" i="1"/>
  <c r="H85" i="1"/>
  <c r="I110" i="1"/>
  <c r="F19" i="3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D21" i="3"/>
  <c r="D22" i="3" s="1"/>
  <c r="D23" i="3" s="1"/>
  <c r="D24" i="3" s="1"/>
  <c r="D25" i="3" s="1"/>
  <c r="D26" i="3" s="1"/>
  <c r="D27" i="3" s="1"/>
  <c r="D28" i="3" s="1"/>
  <c r="D29" i="3" s="1"/>
  <c r="D30" i="3" s="1"/>
  <c r="F85" i="1"/>
  <c r="D85" i="1"/>
  <c r="B85" i="1"/>
  <c r="G110" i="1"/>
  <c r="E110" i="1"/>
  <c r="C110" i="1"/>
  <c r="M107" i="1"/>
  <c r="G109" i="1"/>
  <c r="E109" i="1"/>
  <c r="C109" i="1"/>
  <c r="G108" i="1"/>
  <c r="E108" i="1"/>
  <c r="C108" i="1"/>
  <c r="I107" i="1"/>
  <c r="G107" i="1"/>
  <c r="E107" i="1"/>
  <c r="C107" i="1"/>
  <c r="G106" i="1"/>
  <c r="E106" i="1"/>
  <c r="C106" i="1"/>
  <c r="J19" i="3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H19" i="3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I104" i="1"/>
  <c r="M104" i="1"/>
  <c r="M101" i="1"/>
  <c r="G105" i="1"/>
  <c r="E105" i="1"/>
  <c r="C105" i="1"/>
  <c r="M20" i="3"/>
  <c r="G104" i="1"/>
  <c r="E104" i="1"/>
  <c r="C104" i="1"/>
  <c r="G103" i="1"/>
  <c r="E103" i="1"/>
  <c r="C103" i="1"/>
  <c r="I101" i="1"/>
  <c r="G102" i="1"/>
  <c r="E102" i="1"/>
  <c r="C102" i="1"/>
  <c r="E101" i="1"/>
  <c r="C101" i="1"/>
  <c r="E100" i="1"/>
  <c r="C100" i="1"/>
  <c r="E99" i="1"/>
  <c r="C99" i="1"/>
  <c r="M85" i="1"/>
  <c r="M97" i="1"/>
  <c r="J75" i="1"/>
  <c r="J78" i="1"/>
  <c r="J72" i="1" s="1"/>
  <c r="K85" i="1" s="1"/>
  <c r="J81" i="1"/>
  <c r="K81" i="1" s="1"/>
  <c r="J84" i="1"/>
  <c r="K84" i="1" s="1"/>
  <c r="I97" i="1"/>
  <c r="F72" i="1"/>
  <c r="D72" i="1"/>
  <c r="B72" i="1"/>
  <c r="C72" i="1" s="1"/>
  <c r="G97" i="1"/>
  <c r="E97" i="1"/>
  <c r="C97" i="1"/>
  <c r="G96" i="1"/>
  <c r="E96" i="1"/>
  <c r="C96" i="1"/>
  <c r="I94" i="1"/>
  <c r="M94" i="1"/>
  <c r="G95" i="1"/>
  <c r="E95" i="1"/>
  <c r="C95" i="1"/>
  <c r="G94" i="1"/>
  <c r="E94" i="1"/>
  <c r="C94" i="1"/>
  <c r="G93" i="1"/>
  <c r="C93" i="1"/>
  <c r="E93" i="1"/>
  <c r="G92" i="1"/>
  <c r="I91" i="1"/>
  <c r="M91" i="1"/>
  <c r="E92" i="1"/>
  <c r="C92" i="1"/>
  <c r="G91" i="1"/>
  <c r="G90" i="1"/>
  <c r="E91" i="1"/>
  <c r="E90" i="1"/>
  <c r="C91" i="1"/>
  <c r="C90" i="1"/>
  <c r="M88" i="1"/>
  <c r="I88" i="1"/>
  <c r="G89" i="1"/>
  <c r="G88" i="1"/>
  <c r="E89" i="1"/>
  <c r="C89" i="1"/>
  <c r="E88" i="1"/>
  <c r="C88" i="1"/>
  <c r="G87" i="1"/>
  <c r="E87" i="1"/>
  <c r="C87" i="1"/>
  <c r="C73" i="1"/>
  <c r="E73" i="1"/>
  <c r="G73" i="1"/>
  <c r="C74" i="1"/>
  <c r="E74" i="1"/>
  <c r="G74" i="1"/>
  <c r="C75" i="1"/>
  <c r="E75" i="1"/>
  <c r="G75" i="1"/>
  <c r="I75" i="1"/>
  <c r="M75" i="1"/>
  <c r="C76" i="1"/>
  <c r="E76" i="1"/>
  <c r="G76" i="1"/>
  <c r="C77" i="1"/>
  <c r="E77" i="1"/>
  <c r="G77" i="1"/>
  <c r="C78" i="1"/>
  <c r="E78" i="1"/>
  <c r="G78" i="1"/>
  <c r="I78" i="1"/>
  <c r="M78" i="1"/>
  <c r="C79" i="1"/>
  <c r="E79" i="1"/>
  <c r="G79" i="1"/>
  <c r="C80" i="1"/>
  <c r="E80" i="1"/>
  <c r="G80" i="1"/>
  <c r="C81" i="1"/>
  <c r="E81" i="1"/>
  <c r="G81" i="1"/>
  <c r="I81" i="1"/>
  <c r="M81" i="1"/>
  <c r="C82" i="1"/>
  <c r="E82" i="1"/>
  <c r="G82" i="1"/>
  <c r="C83" i="1"/>
  <c r="E83" i="1"/>
  <c r="G83" i="1"/>
  <c r="C84" i="1"/>
  <c r="E84" i="1"/>
  <c r="G84" i="1"/>
  <c r="I84" i="1"/>
  <c r="M84" i="1"/>
  <c r="G86" i="1"/>
  <c r="M19" i="3"/>
  <c r="M72" i="1"/>
  <c r="F59" i="1"/>
  <c r="G59" i="1" s="1"/>
  <c r="E86" i="1"/>
  <c r="C86" i="1"/>
  <c r="D59" i="1"/>
  <c r="M71" i="1"/>
  <c r="M68" i="1"/>
  <c r="M65" i="1"/>
  <c r="M62" i="1"/>
  <c r="K18" i="3"/>
  <c r="I18" i="3"/>
  <c r="M18" i="3"/>
  <c r="M22" i="1"/>
  <c r="M21" i="1"/>
  <c r="M20" i="1"/>
  <c r="M19" i="1"/>
  <c r="M18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59" i="1"/>
  <c r="K59" i="1"/>
  <c r="K71" i="1"/>
  <c r="I71" i="1"/>
  <c r="I59" i="1"/>
  <c r="G71" i="1"/>
  <c r="G70" i="1"/>
  <c r="D46" i="1"/>
  <c r="E46" i="1" s="1"/>
  <c r="E71" i="1"/>
  <c r="E70" i="1"/>
  <c r="C59" i="1"/>
  <c r="C71" i="1"/>
  <c r="K68" i="1"/>
  <c r="I68" i="1"/>
  <c r="C70" i="1"/>
  <c r="G69" i="1"/>
  <c r="E69" i="1"/>
  <c r="C69" i="1"/>
  <c r="K65" i="1"/>
  <c r="K62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I65" i="1"/>
  <c r="I62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G68" i="1"/>
  <c r="G67" i="1"/>
  <c r="G66" i="1"/>
  <c r="G65" i="1"/>
  <c r="G64" i="1"/>
  <c r="G63" i="1"/>
  <c r="G62" i="1"/>
  <c r="G61" i="1"/>
  <c r="G60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E68" i="1"/>
  <c r="E67" i="1"/>
  <c r="E66" i="1"/>
  <c r="E65" i="1"/>
  <c r="E64" i="1"/>
  <c r="E63" i="1"/>
  <c r="E62" i="1"/>
  <c r="E61" i="1"/>
  <c r="E60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C68" i="1"/>
  <c r="C67" i="1"/>
  <c r="C66" i="1"/>
  <c r="C65" i="1"/>
  <c r="C64" i="1"/>
  <c r="C63" i="1"/>
  <c r="C62" i="1"/>
  <c r="C61" i="1"/>
  <c r="C60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K78" i="1"/>
  <c r="C98" i="1" l="1"/>
  <c r="K97" i="1"/>
  <c r="E137" i="1"/>
  <c r="K94" i="1"/>
  <c r="J101" i="1"/>
  <c r="J114" i="1" s="1"/>
  <c r="G163" i="1"/>
  <c r="G124" i="1"/>
  <c r="C150" i="1"/>
  <c r="I124" i="1"/>
  <c r="I111" i="1"/>
  <c r="C124" i="1"/>
  <c r="E98" i="1"/>
  <c r="G111" i="1"/>
  <c r="G72" i="1"/>
  <c r="E59" i="1"/>
  <c r="E85" i="1"/>
  <c r="K88" i="1"/>
  <c r="C111" i="1"/>
  <c r="J107" i="1"/>
  <c r="J120" i="1" s="1"/>
  <c r="J133" i="1" s="1"/>
  <c r="J146" i="1" s="1"/>
  <c r="J159" i="1" s="1"/>
  <c r="J172" i="1" s="1"/>
  <c r="J185" i="1" s="1"/>
  <c r="J198" i="1" s="1"/>
  <c r="J211" i="1" s="1"/>
  <c r="J224" i="1" s="1"/>
  <c r="J104" i="1"/>
  <c r="J117" i="1" s="1"/>
  <c r="J130" i="1" s="1"/>
  <c r="J143" i="1" s="1"/>
  <c r="J156" i="1" s="1"/>
  <c r="J169" i="1" s="1"/>
  <c r="J182" i="1" s="1"/>
  <c r="J195" i="1" s="1"/>
  <c r="J208" i="1" s="1"/>
  <c r="J221" i="1" s="1"/>
  <c r="G137" i="1"/>
  <c r="E124" i="1"/>
  <c r="E111" i="1"/>
  <c r="C137" i="1"/>
  <c r="K72" i="1"/>
  <c r="E72" i="1"/>
  <c r="K91" i="1"/>
  <c r="I98" i="1"/>
  <c r="E150" i="1"/>
  <c r="K75" i="1"/>
  <c r="J110" i="1"/>
  <c r="J123" i="1" s="1"/>
  <c r="J136" i="1" s="1"/>
  <c r="J149" i="1" s="1"/>
  <c r="J162" i="1" s="1"/>
  <c r="J175" i="1" s="1"/>
  <c r="J188" i="1" s="1"/>
  <c r="J201" i="1" s="1"/>
  <c r="J214" i="1" s="1"/>
  <c r="J227" i="1" s="1"/>
  <c r="J231" i="1" s="1"/>
  <c r="G85" i="1"/>
  <c r="M137" i="1"/>
  <c r="G98" i="1"/>
  <c r="C85" i="1"/>
  <c r="I163" i="1"/>
  <c r="I176" i="1"/>
  <c r="E163" i="1"/>
  <c r="C163" i="1"/>
  <c r="C176" i="1"/>
  <c r="J234" i="1" l="1"/>
  <c r="J237" i="1" s="1"/>
  <c r="J98" i="1"/>
  <c r="K98" i="1" s="1"/>
  <c r="J127" i="1"/>
  <c r="J111" i="1"/>
  <c r="J228" i="1" l="1"/>
  <c r="K111" i="1"/>
  <c r="J124" i="1"/>
  <c r="K124" i="1" s="1"/>
  <c r="J140" i="1"/>
  <c r="J137" i="1" l="1"/>
  <c r="K137" i="1" s="1"/>
  <c r="J153" i="1"/>
  <c r="J166" i="1" l="1"/>
  <c r="J150" i="1"/>
  <c r="K150" i="1" s="1"/>
  <c r="J179" i="1" l="1"/>
  <c r="J163" i="1"/>
  <c r="K163" i="1" s="1"/>
  <c r="J176" i="1" l="1"/>
  <c r="K176" i="1" s="1"/>
  <c r="J192" i="1"/>
  <c r="N166" i="1"/>
  <c r="N179" i="1" s="1"/>
  <c r="N192" i="1" s="1"/>
  <c r="N205" i="1" s="1"/>
  <c r="N218" i="1" s="1"/>
  <c r="N169" i="1"/>
  <c r="N182" i="1" s="1"/>
  <c r="N195" i="1" s="1"/>
  <c r="N208" i="1" s="1"/>
  <c r="N221" i="1" s="1"/>
  <c r="N172" i="1"/>
  <c r="N185" i="1" s="1"/>
  <c r="N198" i="1" s="1"/>
  <c r="N211" i="1" s="1"/>
  <c r="N224" i="1" s="1"/>
  <c r="J189" i="1" l="1"/>
  <c r="K189" i="1" s="1"/>
  <c r="J205" i="1"/>
  <c r="N175" i="1"/>
  <c r="J202" i="1" l="1"/>
  <c r="K202" i="1" s="1"/>
  <c r="J218" i="1"/>
  <c r="N188" i="1"/>
  <c r="N201" i="1" s="1"/>
  <c r="N214" i="1" s="1"/>
  <c r="N227" i="1" s="1"/>
  <c r="N231" i="1" s="1"/>
  <c r="N234" i="1" s="1"/>
  <c r="N237" i="1" s="1"/>
  <c r="N228" i="1" s="1"/>
  <c r="N163" i="1"/>
  <c r="N176" i="1" s="1"/>
  <c r="N189" i="1" s="1"/>
  <c r="N202" i="1" s="1"/>
  <c r="N215" i="1" s="1"/>
  <c r="O228" i="1" l="1"/>
  <c r="J215" i="1"/>
  <c r="K215" i="1" l="1"/>
  <c r="K228" i="1"/>
  <c r="D31" i="3"/>
</calcChain>
</file>

<file path=xl/sharedStrings.xml><?xml version="1.0" encoding="utf-8"?>
<sst xmlns="http://schemas.openxmlformats.org/spreadsheetml/2006/main" count="313" uniqueCount="76">
  <si>
    <t>Vuosi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</si>
  <si>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</si>
  <si>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</si>
  <si>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</si>
  <si>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</si>
  <si>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</si>
  <si>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</si>
  <si>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</si>
  <si>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</si>
  <si>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</si>
  <si>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</si>
  <si>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</si>
  <si>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</si>
  <si>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piste-</t>
  </si>
  <si>
    <t>luku</t>
  </si>
  <si>
    <t>vuosi-</t>
  </si>
  <si>
    <t>muutos</t>
  </si>
  <si>
    <t>%</t>
  </si>
  <si>
    <t>Kaikki palkansaajat</t>
  </si>
  <si>
    <t xml:space="preserve">     Kuntasektori</t>
  </si>
  <si>
    <t>Lähde: Tilastokeskus</t>
  </si>
  <si>
    <t xml:space="preserve">        1964=100</t>
  </si>
  <si>
    <t xml:space="preserve">      Palkansaajien ansiotasoindeksi, </t>
  </si>
  <si>
    <t xml:space="preserve"> Peruspalvelujen</t>
  </si>
  <si>
    <t xml:space="preserve"> Elinkustannus-</t>
  </si>
  <si>
    <t xml:space="preserve">       indeksi,</t>
  </si>
  <si>
    <t xml:space="preserve">     1951=100</t>
  </si>
  <si>
    <t xml:space="preserve">        Rakennus-</t>
  </si>
  <si>
    <t xml:space="preserve">    Tukkuhinta-</t>
  </si>
  <si>
    <t xml:space="preserve">       indeksi, </t>
  </si>
  <si>
    <t xml:space="preserve">     1949=100</t>
  </si>
  <si>
    <r>
      <t xml:space="preserve">Keskeisiä indeksilukuja ja niiden ennusteita </t>
    </r>
    <r>
      <rPr>
        <vertAlign val="superscript"/>
        <sz val="14"/>
        <rFont val="Arial"/>
        <family val="2"/>
      </rPr>
      <t>1)</t>
    </r>
  </si>
  <si>
    <t xml:space="preserve">        2000=100</t>
  </si>
  <si>
    <t xml:space="preserve">     2000=100</t>
  </si>
  <si>
    <t>Kuluttajahinta-</t>
  </si>
  <si>
    <t xml:space="preserve">        2000=100 </t>
  </si>
  <si>
    <t>hintaindeksi, kunnat</t>
  </si>
  <si>
    <t xml:space="preserve"> Julkisten menojen </t>
  </si>
  <si>
    <t>2005</t>
  </si>
  <si>
    <t>2006</t>
  </si>
  <si>
    <t>2007</t>
  </si>
  <si>
    <t>2008</t>
  </si>
  <si>
    <t xml:space="preserve">1) Tässä taulukossa on vertailun helpottamiseksi käytetty muunnettuja indeksejä, joiden perusvuodeksi on merkitty 2000=100 </t>
  </si>
  <si>
    <t>2009</t>
  </si>
  <si>
    <t xml:space="preserve">     Palkansaajien ansiotasoindeksi, </t>
  </si>
  <si>
    <t>2010</t>
  </si>
  <si>
    <t>IIII</t>
  </si>
  <si>
    <t xml:space="preserve">         1977=100</t>
  </si>
  <si>
    <t>2011</t>
  </si>
  <si>
    <t>2012</t>
  </si>
  <si>
    <r>
      <t xml:space="preserve">       indeksi</t>
    </r>
    <r>
      <rPr>
        <b/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 xml:space="preserve">, </t>
    </r>
  </si>
  <si>
    <t>2) Tukkuhintaindeksin ennusteissa on käytetty kotimarkkinoiden perushintaindeksiä</t>
  </si>
  <si>
    <t>kustannusindeksi,</t>
  </si>
  <si>
    <t xml:space="preserve">    Jäljempänä esitettävissä sarjoissa perusvuosi vaihtelee ja muutosprosentit voivat hieman poiketa </t>
  </si>
  <si>
    <r>
      <t xml:space="preserve">Lähde: Tilastokeskus, </t>
    </r>
    <r>
      <rPr>
        <sz val="10"/>
        <color indexed="12"/>
        <rFont val="Arial"/>
        <family val="2"/>
      </rPr>
      <t>ennusteet VM</t>
    </r>
  </si>
  <si>
    <t>2013</t>
  </si>
  <si>
    <t>2014</t>
  </si>
  <si>
    <t xml:space="preserve">    tässä taulukossa esitetyistä muutosprosenteista. </t>
  </si>
  <si>
    <t>2015</t>
  </si>
  <si>
    <t xml:space="preserve">             2000=100</t>
  </si>
  <si>
    <t xml:space="preserve">     kustannusindeksi</t>
  </si>
  <si>
    <t>Kiinteistön ylläpidon</t>
  </si>
  <si>
    <t xml:space="preserve">   Kuntasektori</t>
  </si>
  <si>
    <t>2016</t>
  </si>
  <si>
    <t>2017</t>
  </si>
  <si>
    <t>2019**</t>
  </si>
  <si>
    <t>2020**</t>
  </si>
  <si>
    <t>2021**</t>
  </si>
  <si>
    <r>
      <t xml:space="preserve">  hintaindeksi</t>
    </r>
    <r>
      <rPr>
        <b/>
        <vertAlign val="superscript"/>
        <sz val="9"/>
        <rFont val="Arial"/>
        <family val="2"/>
      </rPr>
      <t>3)</t>
    </r>
    <r>
      <rPr>
        <b/>
        <sz val="9"/>
        <rFont val="Arial"/>
        <family val="2"/>
      </rPr>
      <t>,</t>
    </r>
  </si>
  <si>
    <t>3) Peruspalvelujen hintaindeksissä on huomioitu lomarahojen leikkaus vuonna 2017 ja niiden palautuminen vuonna 2020</t>
  </si>
  <si>
    <t>Keskeisiä indeksilukuja vuosilta 1970-2018</t>
  </si>
  <si>
    <t>2018*</t>
  </si>
  <si>
    <t>2022**</t>
  </si>
  <si>
    <t>03.05.2019 / hp &amp; mm</t>
  </si>
  <si>
    <t>2023**</t>
  </si>
  <si>
    <t>14.12.2018 / hp &amp;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</si>
</sst>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36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i/>
      <sz val="10"/>
      <name val="Arial Narrow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vertAlign val="superscript"/>
      <sz val="14"/>
      <name val="Arial"/>
      <family val="2"/>
    </font>
    <font>
      <i/>
      <sz val="9"/>
      <name val="Arial Narrow"/>
      <family val="2"/>
    </font>
    <font>
      <i/>
      <sz val="9"/>
      <name val="Arial"/>
      <family val="2"/>
    </font>
    <font>
      <sz val="9"/>
      <name val="Arial Narrow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i/>
      <sz val="9"/>
      <color rgb="FF0000FF"/>
      <name val="Arial Narrow"/>
      <family val="2"/>
    </font>
    <font>
      <sz val="10"/>
      <color rgb="FF0000FF"/>
      <name val="Arial Narrow"/>
      <family val="2"/>
    </font>
    <font>
      <sz val="10"/>
      <color rgb="FF0000FF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 Narrow"/>
      <family val="2"/>
    </font>
    <font>
      <sz val="9"/>
      <color rgb="FF0000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i/>
      <sz val="9"/>
      <color rgb="FF0000FF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i/>
      <sz val="8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0" fillId="0" borderId="0"/>
    <xf numFmtId="0" fontId="28" fillId="0" borderId="0" applyNumberFormat="0" applyBorder="0" applyAlignment="0"/>
  </cellStyleXfs>
  <cellXfs count="18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3" xfId="0" applyBorder="1"/>
    <xf numFmtId="164" fontId="4" fillId="0" borderId="3" xfId="0" applyNumberFormat="1" applyFont="1" applyBorder="1"/>
    <xf numFmtId="164" fontId="4" fillId="0" borderId="3" xfId="0" applyNumberFormat="1" applyFont="1" applyFill="1" applyBorder="1"/>
    <xf numFmtId="0" fontId="10" fillId="0" borderId="3" xfId="0" applyFont="1" applyBorder="1"/>
    <xf numFmtId="0" fontId="1" fillId="0" borderId="3" xfId="0" applyFont="1" applyBorder="1"/>
    <xf numFmtId="0" fontId="4" fillId="0" borderId="3" xfId="0" applyFont="1" applyBorder="1"/>
    <xf numFmtId="0" fontId="5" fillId="0" borderId="3" xfId="0" applyFont="1" applyBorder="1"/>
    <xf numFmtId="164" fontId="4" fillId="3" borderId="3" xfId="0" applyNumberFormat="1" applyFont="1" applyFill="1" applyBorder="1"/>
    <xf numFmtId="0" fontId="0" fillId="3" borderId="3" xfId="0" applyFill="1" applyBorder="1"/>
    <xf numFmtId="164" fontId="1" fillId="3" borderId="3" xfId="0" applyNumberFormat="1" applyFont="1" applyFill="1" applyBorder="1"/>
    <xf numFmtId="164" fontId="21" fillId="0" borderId="3" xfId="0" applyNumberFormat="1" applyFont="1" applyFill="1" applyBorder="1"/>
    <xf numFmtId="0" fontId="22" fillId="0" borderId="3" xfId="0" applyFont="1" applyBorder="1"/>
    <xf numFmtId="0" fontId="23" fillId="0" borderId="3" xfId="0" applyFont="1" applyBorder="1"/>
    <xf numFmtId="164" fontId="21" fillId="0" borderId="3" xfId="0" applyNumberFormat="1" applyFont="1" applyBorder="1"/>
    <xf numFmtId="164" fontId="21" fillId="0" borderId="6" xfId="0" applyNumberFormat="1" applyFont="1" applyFill="1" applyBorder="1"/>
    <xf numFmtId="0" fontId="18" fillId="2" borderId="1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2" borderId="7" xfId="0" applyFont="1" applyFill="1" applyBorder="1" applyAlignment="1">
      <alignment horizontal="center"/>
    </xf>
    <xf numFmtId="0" fontId="18" fillId="2" borderId="0" xfId="0" applyFont="1" applyFill="1" applyBorder="1"/>
    <xf numFmtId="0" fontId="14" fillId="2" borderId="3" xfId="0" applyFont="1" applyFill="1" applyBorder="1"/>
    <xf numFmtId="0" fontId="14" fillId="2" borderId="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5" fontId="14" fillId="0" borderId="0" xfId="0" applyNumberFormat="1" applyFont="1" applyBorder="1"/>
    <xf numFmtId="164" fontId="14" fillId="0" borderId="0" xfId="0" applyNumberFormat="1" applyFont="1" applyBorder="1"/>
    <xf numFmtId="0" fontId="14" fillId="0" borderId="3" xfId="0" applyFont="1" applyBorder="1"/>
    <xf numFmtId="164" fontId="15" fillId="0" borderId="3" xfId="0" applyNumberFormat="1" applyFont="1" applyBorder="1"/>
    <xf numFmtId="165" fontId="24" fillId="0" borderId="0" xfId="0" applyNumberFormat="1" applyFont="1" applyBorder="1"/>
    <xf numFmtId="164" fontId="25" fillId="0" borderId="3" xfId="0" applyNumberFormat="1" applyFont="1" applyBorder="1"/>
    <xf numFmtId="165" fontId="16" fillId="0" borderId="0" xfId="0" applyNumberFormat="1" applyFont="1" applyBorder="1"/>
    <xf numFmtId="164" fontId="17" fillId="0" borderId="3" xfId="0" applyNumberFormat="1" applyFont="1" applyBorder="1"/>
    <xf numFmtId="164" fontId="17" fillId="0" borderId="6" xfId="0" applyNumberFormat="1" applyFont="1" applyBorder="1"/>
    <xf numFmtId="0" fontId="18" fillId="2" borderId="8" xfId="0" applyFont="1" applyFill="1" applyBorder="1"/>
    <xf numFmtId="0" fontId="18" fillId="2" borderId="2" xfId="0" applyFont="1" applyFill="1" applyBorder="1"/>
    <xf numFmtId="0" fontId="18" fillId="2" borderId="7" xfId="0" applyFont="1" applyFill="1" applyBorder="1"/>
    <xf numFmtId="0" fontId="18" fillId="2" borderId="3" xfId="0" applyFont="1" applyFill="1" applyBorder="1"/>
    <xf numFmtId="0" fontId="1" fillId="0" borderId="7" xfId="0" applyFont="1" applyBorder="1"/>
    <xf numFmtId="165" fontId="14" fillId="0" borderId="7" xfId="0" applyNumberFormat="1" applyFont="1" applyBorder="1"/>
    <xf numFmtId="0" fontId="0" fillId="0" borderId="7" xfId="0" applyBorder="1"/>
    <xf numFmtId="3" fontId="21" fillId="0" borderId="4" xfId="0" applyNumberFormat="1" applyFont="1" applyBorder="1"/>
    <xf numFmtId="0" fontId="26" fillId="0" borderId="6" xfId="0" applyFont="1" applyBorder="1"/>
    <xf numFmtId="3" fontId="26" fillId="0" borderId="4" xfId="0" applyNumberFormat="1" applyFont="1" applyBorder="1"/>
    <xf numFmtId="0" fontId="20" fillId="0" borderId="0" xfId="1"/>
    <xf numFmtId="0" fontId="20" fillId="0" borderId="0" xfId="1" applyFont="1" applyAlignment="1" applyProtection="1">
      <alignment horizontal="left"/>
      <protection locked="0"/>
    </xf>
    <xf numFmtId="0" fontId="20" fillId="0" borderId="0" xfId="1" applyAlignment="1" applyProtection="1">
      <alignment horizontal="right"/>
      <protection locked="0"/>
    </xf>
    <xf numFmtId="0" fontId="26" fillId="0" borderId="3" xfId="0" applyFont="1" applyBorder="1"/>
    <xf numFmtId="0" fontId="27" fillId="0" borderId="3" xfId="0" applyFont="1" applyBorder="1"/>
    <xf numFmtId="3" fontId="21" fillId="0" borderId="7" xfId="0" applyNumberFormat="1" applyFont="1" applyBorder="1"/>
    <xf numFmtId="0" fontId="11" fillId="0" borderId="3" xfId="0" applyFont="1" applyBorder="1"/>
    <xf numFmtId="164" fontId="11" fillId="0" borderId="3" xfId="0" applyNumberFormat="1" applyFont="1" applyBorder="1"/>
    <xf numFmtId="0" fontId="16" fillId="0" borderId="0" xfId="0" applyFont="1" applyBorder="1" applyAlignment="1">
      <alignment horizontal="center"/>
    </xf>
    <xf numFmtId="164" fontId="17" fillId="0" borderId="0" xfId="0" applyNumberFormat="1" applyFont="1" applyBorder="1"/>
    <xf numFmtId="0" fontId="4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/>
    <xf numFmtId="0" fontId="1" fillId="4" borderId="2" xfId="0" applyFont="1" applyFill="1" applyBorder="1"/>
    <xf numFmtId="0" fontId="1" fillId="4" borderId="1" xfId="0" applyFont="1" applyFill="1" applyBorder="1"/>
    <xf numFmtId="0" fontId="2" fillId="4" borderId="3" xfId="0" applyFont="1" applyFill="1" applyBorder="1"/>
    <xf numFmtId="0" fontId="1" fillId="4" borderId="3" xfId="0" applyFont="1" applyFill="1" applyBorder="1"/>
    <xf numFmtId="0" fontId="2" fillId="4" borderId="5" xfId="0" applyFont="1" applyFill="1" applyBorder="1"/>
    <xf numFmtId="0" fontId="0" fillId="4" borderId="3" xfId="0" applyFill="1" applyBorder="1"/>
    <xf numFmtId="0" fontId="2" fillId="4" borderId="8" xfId="0" applyFont="1" applyFill="1" applyBorder="1"/>
    <xf numFmtId="0" fontId="0" fillId="4" borderId="2" xfId="0" applyFill="1" applyBorder="1"/>
    <xf numFmtId="0" fontId="2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8" fillId="0" borderId="0" xfId="2" applyFill="1" applyProtection="1"/>
    <xf numFmtId="0" fontId="29" fillId="0" borderId="0" xfId="2" applyFont="1" applyFill="1" applyProtection="1"/>
    <xf numFmtId="0" fontId="31" fillId="0" borderId="0" xfId="2" applyFont="1" applyFill="1" applyProtection="1"/>
    <xf numFmtId="0" fontId="21" fillId="0" borderId="3" xfId="0" applyFont="1" applyBorder="1"/>
    <xf numFmtId="0" fontId="32" fillId="0" borderId="3" xfId="0" applyFont="1" applyBorder="1"/>
    <xf numFmtId="0" fontId="32" fillId="0" borderId="0" xfId="0" applyFont="1"/>
    <xf numFmtId="3" fontId="21" fillId="0" borderId="3" xfId="0" applyNumberFormat="1" applyFont="1" applyBorder="1"/>
    <xf numFmtId="0" fontId="26" fillId="0" borderId="3" xfId="0" applyFont="1" applyFill="1" applyBorder="1"/>
    <xf numFmtId="0" fontId="26" fillId="0" borderId="0" xfId="0" applyFont="1"/>
    <xf numFmtId="164" fontId="26" fillId="0" borderId="3" xfId="0" applyNumberFormat="1" applyFont="1" applyBorder="1"/>
    <xf numFmtId="164" fontId="21" fillId="0" borderId="7" xfId="0" applyNumberFormat="1" applyFont="1" applyBorder="1"/>
    <xf numFmtId="0" fontId="0" fillId="0" borderId="2" xfId="0" applyBorder="1"/>
    <xf numFmtId="164" fontId="27" fillId="0" borderId="3" xfId="0" applyNumberFormat="1" applyFont="1" applyBorder="1"/>
    <xf numFmtId="164" fontId="26" fillId="0" borderId="3" xfId="0" applyNumberFormat="1" applyFont="1" applyFill="1" applyBorder="1"/>
    <xf numFmtId="164" fontId="6" fillId="0" borderId="3" xfId="0" applyNumberFormat="1" applyFont="1" applyBorder="1"/>
    <xf numFmtId="164" fontId="21" fillId="3" borderId="3" xfId="0" applyNumberFormat="1" applyFont="1" applyFill="1" applyBorder="1"/>
    <xf numFmtId="0" fontId="21" fillId="3" borderId="3" xfId="0" applyFont="1" applyFill="1" applyBorder="1"/>
    <xf numFmtId="0" fontId="32" fillId="3" borderId="3" xfId="0" applyFont="1" applyFill="1" applyBorder="1"/>
    <xf numFmtId="164" fontId="27" fillId="3" borderId="3" xfId="0" applyNumberFormat="1" applyFont="1" applyFill="1" applyBorder="1"/>
    <xf numFmtId="164" fontId="26" fillId="3" borderId="3" xfId="0" applyNumberFormat="1" applyFont="1" applyFill="1" applyBorder="1"/>
    <xf numFmtId="0" fontId="26" fillId="3" borderId="3" xfId="0" applyFont="1" applyFill="1" applyBorder="1"/>
    <xf numFmtId="0" fontId="34" fillId="0" borderId="0" xfId="0" applyFont="1"/>
    <xf numFmtId="0" fontId="14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165" fontId="24" fillId="0" borderId="7" xfId="0" applyNumberFormat="1" applyFont="1" applyBorder="1"/>
    <xf numFmtId="0" fontId="14" fillId="2" borderId="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65" fontId="4" fillId="3" borderId="3" xfId="0" applyNumberFormat="1" applyFont="1" applyFill="1" applyBorder="1"/>
    <xf numFmtId="0" fontId="27" fillId="0" borderId="7" xfId="0" applyFont="1" applyBorder="1" applyAlignment="1">
      <alignment horizontal="center"/>
    </xf>
    <xf numFmtId="164" fontId="32" fillId="0" borderId="3" xfId="0" applyNumberFormat="1" applyFont="1" applyBorder="1"/>
    <xf numFmtId="0" fontId="27" fillId="0" borderId="4" xfId="0" applyFont="1" applyBorder="1" applyAlignment="1">
      <alignment horizontal="center"/>
    </xf>
    <xf numFmtId="164" fontId="32" fillId="0" borderId="6" xfId="0" applyNumberFormat="1" applyFont="1" applyBorder="1"/>
    <xf numFmtId="164" fontId="0" fillId="0" borderId="0" xfId="0" applyNumberFormat="1"/>
    <xf numFmtId="0" fontId="21" fillId="0" borderId="7" xfId="0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32" fillId="0" borderId="7" xfId="0" applyFont="1" applyBorder="1"/>
    <xf numFmtId="0" fontId="1" fillId="4" borderId="5" xfId="0" applyFont="1" applyFill="1" applyBorder="1"/>
    <xf numFmtId="164" fontId="1" fillId="3" borderId="7" xfId="0" applyNumberFormat="1" applyFont="1" applyFill="1" applyBorder="1"/>
    <xf numFmtId="164" fontId="1" fillId="0" borderId="7" xfId="0" applyNumberFormat="1" applyFont="1" applyFill="1" applyBorder="1"/>
    <xf numFmtId="0" fontId="21" fillId="0" borderId="7" xfId="0" applyFont="1" applyBorder="1"/>
    <xf numFmtId="0" fontId="32" fillId="3" borderId="7" xfId="0" applyFont="1" applyFill="1" applyBorder="1"/>
    <xf numFmtId="164" fontId="21" fillId="3" borderId="7" xfId="0" applyNumberFormat="1" applyFont="1" applyFill="1" applyBorder="1"/>
    <xf numFmtId="165" fontId="1" fillId="3" borderId="7" xfId="0" applyNumberFormat="1" applyFont="1" applyFill="1" applyBorder="1"/>
    <xf numFmtId="0" fontId="26" fillId="3" borderId="7" xfId="0" applyFont="1" applyFill="1" applyBorder="1"/>
    <xf numFmtId="0" fontId="21" fillId="3" borderId="7" xfId="0" applyFont="1" applyFill="1" applyBorder="1"/>
    <xf numFmtId="0" fontId="21" fillId="0" borderId="7" xfId="0" applyFont="1" applyFill="1" applyBorder="1"/>
    <xf numFmtId="0" fontId="26" fillId="0" borderId="7" xfId="0" applyFont="1" applyBorder="1"/>
    <xf numFmtId="165" fontId="1" fillId="0" borderId="7" xfId="0" applyNumberFormat="1" applyFont="1" applyBorder="1"/>
    <xf numFmtId="0" fontId="23" fillId="0" borderId="7" xfId="0" applyFont="1" applyBorder="1"/>
    <xf numFmtId="0" fontId="27" fillId="0" borderId="7" xfId="0" applyFont="1" applyBorder="1"/>
    <xf numFmtId="0" fontId="11" fillId="0" borderId="7" xfId="0" applyFont="1" applyBorder="1"/>
    <xf numFmtId="164" fontId="27" fillId="0" borderId="7" xfId="0" applyNumberFormat="1" applyFont="1" applyBorder="1"/>
    <xf numFmtId="165" fontId="1" fillId="0" borderId="7" xfId="0" applyNumberFormat="1" applyFont="1" applyFill="1" applyBorder="1"/>
    <xf numFmtId="3" fontId="1" fillId="3" borderId="7" xfId="0" applyNumberFormat="1" applyFont="1" applyFill="1" applyBorder="1"/>
    <xf numFmtId="3" fontId="1" fillId="0" borderId="7" xfId="0" applyNumberFormat="1" applyFont="1" applyBorder="1"/>
    <xf numFmtId="3" fontId="32" fillId="0" borderId="7" xfId="0" applyNumberFormat="1" applyFont="1" applyBorder="1"/>
    <xf numFmtId="3" fontId="21" fillId="3" borderId="7" xfId="0" applyNumberFormat="1" applyFont="1" applyFill="1" applyBorder="1"/>
    <xf numFmtId="0" fontId="26" fillId="0" borderId="7" xfId="0" applyFont="1" applyFill="1" applyBorder="1"/>
    <xf numFmtId="3" fontId="1" fillId="0" borderId="7" xfId="0" applyNumberFormat="1" applyFont="1" applyFill="1" applyBorder="1"/>
    <xf numFmtId="3" fontId="26" fillId="3" borderId="7" xfId="0" applyNumberFormat="1" applyFont="1" applyFill="1" applyBorder="1"/>
    <xf numFmtId="3" fontId="26" fillId="0" borderId="7" xfId="0" applyNumberFormat="1" applyFont="1" applyBorder="1"/>
    <xf numFmtId="0" fontId="22" fillId="0" borderId="7" xfId="0" applyFont="1" applyBorder="1"/>
    <xf numFmtId="0" fontId="10" fillId="0" borderId="7" xfId="0" applyFont="1" applyBorder="1"/>
    <xf numFmtId="3" fontId="21" fillId="0" borderId="7" xfId="0" applyNumberFormat="1" applyFont="1" applyFill="1" applyBorder="1"/>
    <xf numFmtId="165" fontId="21" fillId="0" borderId="7" xfId="0" applyNumberFormat="1" applyFont="1" applyBorder="1"/>
    <xf numFmtId="165" fontId="21" fillId="3" borderId="7" xfId="0" applyNumberFormat="1" applyFont="1" applyFill="1" applyBorder="1"/>
    <xf numFmtId="165" fontId="21" fillId="0" borderId="7" xfId="0" applyNumberFormat="1" applyFont="1" applyFill="1" applyBorder="1"/>
    <xf numFmtId="165" fontId="21" fillId="0" borderId="4" xfId="0" applyNumberFormat="1" applyFont="1" applyBorder="1"/>
    <xf numFmtId="0" fontId="1" fillId="4" borderId="8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2" fillId="0" borderId="0" xfId="0" applyFont="1" applyBorder="1"/>
    <xf numFmtId="164" fontId="21" fillId="0" borderId="0" xfId="0" applyNumberFormat="1" applyFont="1" applyBorder="1"/>
    <xf numFmtId="164" fontId="0" fillId="0" borderId="0" xfId="0" applyNumberFormat="1" applyBorder="1"/>
    <xf numFmtId="164" fontId="30" fillId="0" borderId="0" xfId="2" applyNumberFormat="1" applyFont="1" applyFill="1" applyBorder="1" applyProtection="1"/>
    <xf numFmtId="164" fontId="31" fillId="0" borderId="0" xfId="2" applyNumberFormat="1" applyFont="1" applyFill="1" applyBorder="1" applyProtection="1"/>
    <xf numFmtId="164" fontId="32" fillId="0" borderId="0" xfId="0" applyNumberFormat="1" applyFont="1" applyBorder="1"/>
    <xf numFmtId="164" fontId="21" fillId="0" borderId="0" xfId="2" applyNumberFormat="1" applyFont="1" applyFill="1" applyBorder="1" applyProtection="1"/>
    <xf numFmtId="164" fontId="31" fillId="3" borderId="0" xfId="2" applyNumberFormat="1" applyFont="1" applyFill="1" applyBorder="1" applyProtection="1"/>
    <xf numFmtId="164" fontId="32" fillId="3" borderId="0" xfId="0" applyNumberFormat="1" applyFont="1" applyFill="1" applyBorder="1"/>
    <xf numFmtId="164" fontId="21" fillId="3" borderId="0" xfId="2" applyNumberFormat="1" applyFont="1" applyFill="1" applyBorder="1" applyProtection="1"/>
    <xf numFmtId="164" fontId="0" fillId="3" borderId="0" xfId="0" applyNumberFormat="1" applyFill="1" applyBorder="1"/>
    <xf numFmtId="164" fontId="33" fillId="3" borderId="0" xfId="2" applyNumberFormat="1" applyFont="1" applyFill="1" applyBorder="1" applyProtection="1"/>
    <xf numFmtId="164" fontId="26" fillId="3" borderId="0" xfId="0" applyNumberFormat="1" applyFont="1" applyFill="1" applyBorder="1"/>
    <xf numFmtId="164" fontId="26" fillId="0" borderId="0" xfId="0" applyNumberFormat="1" applyFont="1" applyBorder="1"/>
    <xf numFmtId="164" fontId="33" fillId="0" borderId="0" xfId="2" applyNumberFormat="1" applyFont="1" applyFill="1" applyBorder="1" applyProtection="1"/>
    <xf numFmtId="165" fontId="8" fillId="0" borderId="0" xfId="0" applyNumberFormat="1" applyFont="1" applyBorder="1"/>
    <xf numFmtId="165" fontId="8" fillId="0" borderId="7" xfId="0" applyNumberFormat="1" applyFont="1" applyBorder="1"/>
    <xf numFmtId="0" fontId="35" fillId="0" borderId="0" xfId="0" applyFont="1"/>
    <xf numFmtId="0" fontId="0" fillId="0" borderId="0" xfId="0" applyFill="1"/>
    <xf numFmtId="0" fontId="6" fillId="0" borderId="0" xfId="0" applyFont="1" applyFill="1"/>
    <xf numFmtId="0" fontId="6" fillId="0" borderId="0" xfId="0" quotePrefix="1" applyFont="1" applyFill="1"/>
    <xf numFmtId="49" fontId="12" fillId="0" borderId="0" xfId="0" applyNumberFormat="1" applyFont="1" applyFill="1" applyAlignment="1">
      <alignment horizontal="left"/>
    </xf>
    <xf numFmtId="0" fontId="8" fillId="0" borderId="7" xfId="0" applyFont="1" applyBorder="1" applyAlignment="1">
      <alignment horizontal="center"/>
    </xf>
    <xf numFmtId="165" fontId="24" fillId="0" borderId="4" xfId="0" applyNumberFormat="1" applyFont="1" applyBorder="1"/>
    <xf numFmtId="165" fontId="8" fillId="0" borderId="4" xfId="0" applyNumberFormat="1" applyFont="1" applyBorder="1"/>
    <xf numFmtId="165" fontId="8" fillId="0" borderId="5" xfId="0" applyNumberFormat="1" applyFont="1" applyBorder="1"/>
  </cellXfs>
  <cellStyles count="3">
    <cellStyle name="Normaali" xfId="0" builtinId="0"/>
    <cellStyle name="Normaali 2" xfId="1"/>
    <cellStyle name="Normaali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zoomScale="130" zoomScaleNormal="130" workbookViewId="0">
      <pane xSplit="1" ySplit="11" topLeftCell="B29" activePane="bottomRight" state="frozen"/>
      <selection pane="topRight" activeCell="B1" sqref="B1"/>
      <selection pane="bottomLeft" activeCell="A12" sqref="A12"/>
      <selection pane="bottomRight" activeCell="O34" sqref="O34"/>
    </sheetView>
  </sheetViews>
  <sheetFormatPr defaultRowHeight="12.75" x14ac:dyDescent="0.35"/>
  <cols>
    <col min="1" max="1" width="7.265625" style="1" customWidth="1"/>
    <col min="2" max="2" width="6.73046875" style="2" customWidth="1"/>
    <col min="3" max="3" width="6.265625" style="2" customWidth="1"/>
    <col min="4" max="4" width="7.86328125" style="2" customWidth="1"/>
    <col min="5" max="5" width="7.59765625" style="2" customWidth="1"/>
    <col min="6" max="6" width="6.3984375" style="2" customWidth="1"/>
    <col min="7" max="7" width="6.59765625" style="2" customWidth="1"/>
    <col min="8" max="8" width="8.73046875" style="2" customWidth="1"/>
    <col min="9" max="9" width="8.1328125" style="2" customWidth="1"/>
    <col min="10" max="10" width="7.265625" customWidth="1"/>
    <col min="11" max="11" width="7" customWidth="1"/>
    <col min="12" max="12" width="7.73046875" customWidth="1"/>
    <col min="13" max="13" width="7.3984375" customWidth="1"/>
  </cols>
  <sheetData>
    <row r="1" spans="1:15" x14ac:dyDescent="0.35">
      <c r="A1" s="181" t="s">
        <v>73</v>
      </c>
    </row>
    <row r="2" spans="1:15" ht="19.899999999999999" x14ac:dyDescent="0.45">
      <c r="A2" s="7" t="s">
        <v>31</v>
      </c>
      <c r="L2" s="8"/>
      <c r="O2" s="178"/>
    </row>
    <row r="3" spans="1:15" x14ac:dyDescent="0.35">
      <c r="A3" s="6" t="s">
        <v>54</v>
      </c>
      <c r="O3" s="179"/>
    </row>
    <row r="4" spans="1:15" ht="6.75" customHeight="1" x14ac:dyDescent="0.35">
      <c r="A4" s="6"/>
      <c r="O4" s="178"/>
    </row>
    <row r="5" spans="1:15" ht="13.5" customHeight="1" x14ac:dyDescent="0.35">
      <c r="A5" s="100" t="s">
        <v>0</v>
      </c>
      <c r="B5" s="43" t="s">
        <v>34</v>
      </c>
      <c r="C5" s="44"/>
      <c r="D5" s="43" t="s">
        <v>27</v>
      </c>
      <c r="E5" s="28"/>
      <c r="F5" s="43" t="s">
        <v>28</v>
      </c>
      <c r="G5" s="28"/>
      <c r="H5" s="26" t="s">
        <v>44</v>
      </c>
      <c r="I5" s="27"/>
      <c r="J5" s="26"/>
      <c r="K5" s="28"/>
      <c r="L5" s="26" t="s">
        <v>23</v>
      </c>
      <c r="M5" s="28"/>
      <c r="O5" s="178"/>
    </row>
    <row r="6" spans="1:15" ht="13.5" customHeight="1" x14ac:dyDescent="0.35">
      <c r="A6" s="29"/>
      <c r="B6" s="45" t="s">
        <v>25</v>
      </c>
      <c r="C6" s="46"/>
      <c r="D6" s="45" t="s">
        <v>52</v>
      </c>
      <c r="E6" s="31"/>
      <c r="F6" s="45" t="s">
        <v>50</v>
      </c>
      <c r="G6" s="31"/>
      <c r="H6" s="30"/>
      <c r="I6" s="30" t="s">
        <v>32</v>
      </c>
      <c r="J6" s="30"/>
      <c r="K6" s="31"/>
      <c r="L6" s="30" t="s">
        <v>68</v>
      </c>
      <c r="M6" s="31"/>
      <c r="O6" s="180"/>
    </row>
    <row r="7" spans="1:15" ht="13.5" customHeight="1" x14ac:dyDescent="0.35">
      <c r="A7" s="29"/>
      <c r="B7" s="45" t="s">
        <v>33</v>
      </c>
      <c r="C7" s="46"/>
      <c r="D7" s="45" t="s">
        <v>32</v>
      </c>
      <c r="E7" s="31"/>
      <c r="F7" s="45" t="s">
        <v>33</v>
      </c>
      <c r="G7" s="31"/>
      <c r="H7" s="43" t="s">
        <v>18</v>
      </c>
      <c r="I7" s="28"/>
      <c r="J7" s="43" t="s">
        <v>19</v>
      </c>
      <c r="K7" s="28"/>
      <c r="L7" s="30" t="s">
        <v>35</v>
      </c>
      <c r="M7" s="31"/>
      <c r="O7" s="180"/>
    </row>
    <row r="8" spans="1:15" ht="13.5" customHeight="1" x14ac:dyDescent="0.35">
      <c r="A8" s="29"/>
      <c r="B8" s="45"/>
      <c r="C8" s="46"/>
      <c r="D8" s="45"/>
      <c r="E8" s="31"/>
      <c r="F8" s="45"/>
      <c r="G8" s="31"/>
      <c r="H8" s="45"/>
      <c r="I8" s="31"/>
      <c r="J8" s="45"/>
      <c r="K8" s="31"/>
      <c r="L8" s="30"/>
      <c r="M8" s="31"/>
      <c r="O8" s="178"/>
    </row>
    <row r="9" spans="1:15" x14ac:dyDescent="0.35">
      <c r="A9" s="29"/>
      <c r="B9" s="29" t="s">
        <v>13</v>
      </c>
      <c r="C9" s="33" t="s">
        <v>15</v>
      </c>
      <c r="D9" s="29" t="s">
        <v>13</v>
      </c>
      <c r="E9" s="33" t="s">
        <v>15</v>
      </c>
      <c r="F9" s="29" t="s">
        <v>13</v>
      </c>
      <c r="G9" s="33" t="s">
        <v>15</v>
      </c>
      <c r="H9" s="29" t="s">
        <v>13</v>
      </c>
      <c r="I9" s="33" t="s">
        <v>15</v>
      </c>
      <c r="J9" s="29" t="s">
        <v>13</v>
      </c>
      <c r="K9" s="33" t="s">
        <v>15</v>
      </c>
      <c r="L9" s="32" t="s">
        <v>13</v>
      </c>
      <c r="M9" s="33" t="s">
        <v>15</v>
      </c>
      <c r="O9" s="180"/>
    </row>
    <row r="10" spans="1:15" x14ac:dyDescent="0.35">
      <c r="A10" s="29"/>
      <c r="B10" s="29" t="s">
        <v>14</v>
      </c>
      <c r="C10" s="33" t="s">
        <v>16</v>
      </c>
      <c r="D10" s="29" t="s">
        <v>14</v>
      </c>
      <c r="E10" s="33" t="s">
        <v>16</v>
      </c>
      <c r="F10" s="29" t="s">
        <v>14</v>
      </c>
      <c r="G10" s="33" t="s">
        <v>16</v>
      </c>
      <c r="H10" s="29" t="s">
        <v>14</v>
      </c>
      <c r="I10" s="33" t="s">
        <v>16</v>
      </c>
      <c r="J10" s="29" t="s">
        <v>14</v>
      </c>
      <c r="K10" s="33" t="s">
        <v>16</v>
      </c>
      <c r="L10" s="32" t="s">
        <v>14</v>
      </c>
      <c r="M10" s="33" t="s">
        <v>16</v>
      </c>
      <c r="O10" s="178"/>
    </row>
    <row r="11" spans="1:15" x14ac:dyDescent="0.35">
      <c r="A11" s="106"/>
      <c r="B11" s="106"/>
      <c r="C11" s="107" t="s">
        <v>17</v>
      </c>
      <c r="D11" s="106"/>
      <c r="E11" s="107" t="s">
        <v>17</v>
      </c>
      <c r="F11" s="106"/>
      <c r="G11" s="107" t="s">
        <v>17</v>
      </c>
      <c r="H11" s="106"/>
      <c r="I11" s="107" t="s">
        <v>17</v>
      </c>
      <c r="J11" s="106"/>
      <c r="K11" s="107" t="s">
        <v>17</v>
      </c>
      <c r="L11" s="108"/>
      <c r="M11" s="107" t="s">
        <v>17</v>
      </c>
    </row>
    <row r="12" spans="1:15" ht="6.75" customHeight="1" x14ac:dyDescent="0.35">
      <c r="A12" s="101"/>
      <c r="B12" s="47"/>
      <c r="C12" s="16"/>
      <c r="D12" s="47"/>
      <c r="E12" s="16"/>
      <c r="F12" s="47"/>
      <c r="G12" s="16"/>
      <c r="H12" s="47"/>
      <c r="I12" s="16"/>
      <c r="J12" s="49"/>
      <c r="K12" s="17"/>
      <c r="L12" s="10"/>
      <c r="M12" s="11"/>
    </row>
    <row r="13" spans="1:15" ht="15.75" customHeight="1" x14ac:dyDescent="0.35">
      <c r="A13" s="102">
        <v>2000</v>
      </c>
      <c r="B13" s="48">
        <v>100</v>
      </c>
      <c r="C13" s="37"/>
      <c r="D13" s="48">
        <v>100</v>
      </c>
      <c r="E13" s="37"/>
      <c r="F13" s="48">
        <v>100</v>
      </c>
      <c r="G13" s="37"/>
      <c r="H13" s="48">
        <v>100</v>
      </c>
      <c r="I13" s="37"/>
      <c r="J13" s="48">
        <v>100</v>
      </c>
      <c r="K13" s="37"/>
      <c r="L13" s="35">
        <v>100</v>
      </c>
      <c r="M13" s="36"/>
    </row>
    <row r="14" spans="1:15" ht="15.75" customHeight="1" x14ac:dyDescent="0.35">
      <c r="A14" s="102">
        <v>2001</v>
      </c>
      <c r="B14" s="48">
        <v>102.57</v>
      </c>
      <c r="C14" s="37">
        <f>(B14/B13-1)*100</f>
        <v>2.5699999999999834</v>
      </c>
      <c r="D14" s="48">
        <v>102.5</v>
      </c>
      <c r="E14" s="37">
        <v>2.5</v>
      </c>
      <c r="F14" s="48">
        <v>99.1</v>
      </c>
      <c r="G14" s="37">
        <v>-0.90000000000000568</v>
      </c>
      <c r="H14" s="48">
        <v>104.5</v>
      </c>
      <c r="I14" s="37">
        <v>4.5</v>
      </c>
      <c r="J14" s="48">
        <v>103.54609929078015</v>
      </c>
      <c r="K14" s="37">
        <v>3.5</v>
      </c>
      <c r="L14" s="35">
        <v>103.5</v>
      </c>
      <c r="M14" s="37">
        <v>3.5</v>
      </c>
    </row>
    <row r="15" spans="1:15" ht="15.75" customHeight="1" x14ac:dyDescent="0.35">
      <c r="A15" s="102">
        <v>2002</v>
      </c>
      <c r="B15" s="48">
        <v>104.18</v>
      </c>
      <c r="C15" s="37">
        <f t="shared" ref="C15:C30" si="0">(B15/B14-1)*100</f>
        <v>1.5696597445647109</v>
      </c>
      <c r="D15" s="48">
        <v>103.3</v>
      </c>
      <c r="E15" s="37">
        <v>0.78048780487804603</v>
      </c>
      <c r="F15" s="48">
        <v>97.7</v>
      </c>
      <c r="G15" s="37">
        <v>-1.5</v>
      </c>
      <c r="H15" s="48">
        <v>108.21129707112971</v>
      </c>
      <c r="I15" s="37">
        <v>3.5</v>
      </c>
      <c r="J15" s="48">
        <v>106.83430045132172</v>
      </c>
      <c r="K15" s="37">
        <v>3.2</v>
      </c>
      <c r="L15" s="35">
        <v>106.5</v>
      </c>
      <c r="M15" s="37">
        <v>2.8985507246376812</v>
      </c>
    </row>
    <row r="16" spans="1:15" ht="15.75" customHeight="1" x14ac:dyDescent="0.35">
      <c r="A16" s="102">
        <v>2003</v>
      </c>
      <c r="B16" s="48">
        <v>105.1</v>
      </c>
      <c r="C16" s="37">
        <f t="shared" si="0"/>
        <v>0.88308696486849581</v>
      </c>
      <c r="D16" s="48">
        <v>105.2</v>
      </c>
      <c r="E16" s="37">
        <v>1.8393030009680598</v>
      </c>
      <c r="F16" s="48">
        <v>97.4</v>
      </c>
      <c r="G16" s="37">
        <v>-0.30706243602865624</v>
      </c>
      <c r="H16" s="48">
        <v>112.6</v>
      </c>
      <c r="I16" s="37">
        <v>4</v>
      </c>
      <c r="J16" s="48">
        <v>110.7</v>
      </c>
      <c r="K16" s="37">
        <v>3.7</v>
      </c>
      <c r="L16" s="35">
        <v>109.8</v>
      </c>
      <c r="M16" s="37">
        <v>3.0985915492957719</v>
      </c>
    </row>
    <row r="17" spans="1:14" ht="15.75" customHeight="1" x14ac:dyDescent="0.35">
      <c r="A17" s="102">
        <v>2004</v>
      </c>
      <c r="B17" s="48">
        <v>105.29</v>
      </c>
      <c r="C17" s="37">
        <f t="shared" si="0"/>
        <v>0.18078020932446037</v>
      </c>
      <c r="D17" s="48">
        <v>107.8</v>
      </c>
      <c r="E17" s="37">
        <v>2.471482889733835</v>
      </c>
      <c r="F17" s="48">
        <v>98.3</v>
      </c>
      <c r="G17" s="37">
        <v>0.92402464065707535</v>
      </c>
      <c r="H17" s="48">
        <v>116.8</v>
      </c>
      <c r="I17" s="37">
        <v>3.8</v>
      </c>
      <c r="J17" s="48">
        <v>115.1</v>
      </c>
      <c r="K17" s="37">
        <v>3.9747064137307961</v>
      </c>
      <c r="L17" s="35">
        <v>113.5</v>
      </c>
      <c r="M17" s="37">
        <v>3.3697632058287823</v>
      </c>
    </row>
    <row r="18" spans="1:14" ht="15.75" customHeight="1" x14ac:dyDescent="0.35">
      <c r="A18" s="103" t="s">
        <v>38</v>
      </c>
      <c r="B18" s="48">
        <v>106.2</v>
      </c>
      <c r="C18" s="37">
        <f t="shared" si="0"/>
        <v>0.8642796086997695</v>
      </c>
      <c r="D18" s="48">
        <v>111.7</v>
      </c>
      <c r="E18" s="37">
        <v>3.6</v>
      </c>
      <c r="F18" s="48">
        <v>101.6</v>
      </c>
      <c r="G18" s="37">
        <v>3.3</v>
      </c>
      <c r="H18" s="48">
        <v>121.4</v>
      </c>
      <c r="I18" s="37">
        <f>100*(H18-H17)/H17</f>
        <v>3.9383561643835692</v>
      </c>
      <c r="J18" s="48">
        <v>119.9</v>
      </c>
      <c r="K18" s="37">
        <f>100*(J18-J17)/J17</f>
        <v>4.1702867072111305</v>
      </c>
      <c r="L18" s="34">
        <v>117.5</v>
      </c>
      <c r="M18" s="37">
        <f>100*(L18-L17)/L17</f>
        <v>3.5242290748898677</v>
      </c>
    </row>
    <row r="19" spans="1:14" ht="15.75" customHeight="1" x14ac:dyDescent="0.35">
      <c r="A19" s="102">
        <v>2006</v>
      </c>
      <c r="B19" s="48">
        <v>108.07</v>
      </c>
      <c r="C19" s="37">
        <f t="shared" si="0"/>
        <v>1.7608286252353889</v>
      </c>
      <c r="D19" s="48">
        <v>115.9</v>
      </c>
      <c r="E19" s="37">
        <v>3.8</v>
      </c>
      <c r="F19" s="48">
        <f t="shared" ref="F19:F28" si="1">F18+F18*G19/100</f>
        <v>107.59439999999999</v>
      </c>
      <c r="G19" s="37">
        <v>5.9</v>
      </c>
      <c r="H19" s="48">
        <f t="shared" ref="H19:H28" si="2">H18+H18*I19/100</f>
        <v>124.92060000000001</v>
      </c>
      <c r="I19" s="37">
        <v>2.9</v>
      </c>
      <c r="J19" s="48">
        <f t="shared" ref="J19:J28" si="3">J18+J18*K19/100</f>
        <v>123.497</v>
      </c>
      <c r="K19" s="37">
        <v>3</v>
      </c>
      <c r="L19" s="34">
        <v>121.4</v>
      </c>
      <c r="M19" s="37">
        <f>100*(L19-L18)/L18</f>
        <v>3.3191489361702176</v>
      </c>
    </row>
    <row r="20" spans="1:14" ht="15.75" customHeight="1" x14ac:dyDescent="0.35">
      <c r="A20" s="102">
        <v>2007</v>
      </c>
      <c r="B20" s="48">
        <v>110.78</v>
      </c>
      <c r="C20" s="37">
        <f t="shared" si="0"/>
        <v>2.5076339409642046</v>
      </c>
      <c r="D20" s="48">
        <v>122.8</v>
      </c>
      <c r="E20" s="37">
        <v>5.8769999999999998</v>
      </c>
      <c r="F20" s="48">
        <f t="shared" si="1"/>
        <v>111.360204</v>
      </c>
      <c r="G20" s="37">
        <v>3.5</v>
      </c>
      <c r="H20" s="48">
        <f t="shared" si="2"/>
        <v>129.16790040000001</v>
      </c>
      <c r="I20" s="37">
        <v>3.4</v>
      </c>
      <c r="J20" s="48">
        <f t="shared" si="3"/>
        <v>128.06638899999999</v>
      </c>
      <c r="K20" s="37">
        <v>3.7</v>
      </c>
      <c r="L20" s="34">
        <v>125.6</v>
      </c>
      <c r="M20" s="37">
        <f>100*(L20-L19)/L19</f>
        <v>3.4596375617792328</v>
      </c>
    </row>
    <row r="21" spans="1:14" ht="15.75" customHeight="1" x14ac:dyDescent="0.35">
      <c r="A21" s="102">
        <v>2008</v>
      </c>
      <c r="B21" s="48">
        <v>115.28</v>
      </c>
      <c r="C21" s="37">
        <f t="shared" si="0"/>
        <v>4.0621050731178832</v>
      </c>
      <c r="D21" s="48">
        <f t="shared" ref="D21:D27" si="4">D20+D20*E21/100</f>
        <v>127.58919999999999</v>
      </c>
      <c r="E21" s="37">
        <v>3.9</v>
      </c>
      <c r="F21" s="48">
        <f t="shared" si="1"/>
        <v>116.482773384</v>
      </c>
      <c r="G21" s="37">
        <v>4.5999999999999996</v>
      </c>
      <c r="H21" s="48">
        <f t="shared" si="2"/>
        <v>136.33026047718002</v>
      </c>
      <c r="I21" s="37">
        <v>5.5449999999999999</v>
      </c>
      <c r="J21" s="48">
        <f t="shared" si="3"/>
        <v>135.110040395</v>
      </c>
      <c r="K21" s="37">
        <v>5.5</v>
      </c>
      <c r="L21" s="34">
        <v>132.30000000000001</v>
      </c>
      <c r="M21" s="37">
        <v>5.2</v>
      </c>
    </row>
    <row r="22" spans="1:14" ht="15.75" customHeight="1" x14ac:dyDescent="0.35">
      <c r="A22" s="102">
        <v>2009</v>
      </c>
      <c r="B22" s="48">
        <v>115.29</v>
      </c>
      <c r="C22" s="37">
        <f t="shared" si="0"/>
        <v>8.6745315752922991E-3</v>
      </c>
      <c r="D22" s="48">
        <f t="shared" si="4"/>
        <v>126.24823750799999</v>
      </c>
      <c r="E22" s="37">
        <v>-1.0509999999999999</v>
      </c>
      <c r="F22" s="48">
        <f t="shared" si="1"/>
        <v>108.794910340656</v>
      </c>
      <c r="G22" s="37">
        <v>-6.6</v>
      </c>
      <c r="H22" s="48">
        <f t="shared" si="2"/>
        <v>141.78347089626723</v>
      </c>
      <c r="I22" s="37">
        <v>4</v>
      </c>
      <c r="J22" s="48">
        <f t="shared" si="3"/>
        <v>139.78079449145514</v>
      </c>
      <c r="K22" s="37">
        <v>3.4569999999999999</v>
      </c>
      <c r="L22" s="34">
        <f t="shared" ref="L22:L27" si="5">L21+L21*M22/100</f>
        <v>135.00950400000002</v>
      </c>
      <c r="M22" s="37">
        <v>2.048</v>
      </c>
    </row>
    <row r="23" spans="1:14" ht="15.75" customHeight="1" x14ac:dyDescent="0.35">
      <c r="A23" s="104">
        <v>2010</v>
      </c>
      <c r="B23" s="48">
        <v>116.69</v>
      </c>
      <c r="C23" s="37">
        <f t="shared" si="0"/>
        <v>1.2143290831815312</v>
      </c>
      <c r="D23" s="105">
        <f t="shared" si="4"/>
        <v>127.63696812058799</v>
      </c>
      <c r="E23" s="39">
        <v>1.1000000000000001</v>
      </c>
      <c r="F23" s="105">
        <f t="shared" si="1"/>
        <v>114.96358175697119</v>
      </c>
      <c r="G23" s="39">
        <v>5.67</v>
      </c>
      <c r="H23" s="105">
        <f t="shared" si="2"/>
        <v>145.46984113957018</v>
      </c>
      <c r="I23" s="39">
        <v>2.6</v>
      </c>
      <c r="J23" s="105">
        <f t="shared" si="3"/>
        <v>144.53334150416461</v>
      </c>
      <c r="K23" s="39">
        <v>3.4</v>
      </c>
      <c r="L23" s="38">
        <f t="shared" si="5"/>
        <v>138.51975110400002</v>
      </c>
      <c r="M23" s="39">
        <v>2.6</v>
      </c>
    </row>
    <row r="24" spans="1:14" ht="15.75" customHeight="1" x14ac:dyDescent="0.35">
      <c r="A24" s="104">
        <v>2011</v>
      </c>
      <c r="B24" s="48">
        <v>120.72</v>
      </c>
      <c r="C24" s="37">
        <f t="shared" si="0"/>
        <v>3.4535949952866574</v>
      </c>
      <c r="D24" s="105">
        <f t="shared" si="4"/>
        <v>131.84898806856739</v>
      </c>
      <c r="E24" s="39">
        <v>3.3</v>
      </c>
      <c r="F24" s="105">
        <f t="shared" si="1"/>
        <v>124.73548620631375</v>
      </c>
      <c r="G24" s="39">
        <v>8.5</v>
      </c>
      <c r="H24" s="105">
        <f t="shared" si="2"/>
        <v>149.39752685033858</v>
      </c>
      <c r="I24" s="39">
        <v>2.7</v>
      </c>
      <c r="J24" s="105">
        <f t="shared" si="3"/>
        <v>148.86934174928956</v>
      </c>
      <c r="K24" s="39">
        <v>3</v>
      </c>
      <c r="L24" s="38">
        <f t="shared" si="5"/>
        <v>143.09090289043203</v>
      </c>
      <c r="M24" s="39">
        <v>3.3</v>
      </c>
    </row>
    <row r="25" spans="1:14" ht="15.75" customHeight="1" x14ac:dyDescent="0.35">
      <c r="A25" s="104">
        <v>2012</v>
      </c>
      <c r="B25" s="48">
        <v>124.11</v>
      </c>
      <c r="C25" s="37">
        <f t="shared" si="0"/>
        <v>2.8081510934393705</v>
      </c>
      <c r="D25" s="105">
        <f t="shared" si="4"/>
        <v>135.01336378221302</v>
      </c>
      <c r="E25" s="39">
        <v>2.4</v>
      </c>
      <c r="F25" s="105">
        <f t="shared" si="1"/>
        <v>128.47755079250317</v>
      </c>
      <c r="G25" s="39">
        <v>3</v>
      </c>
      <c r="H25" s="105">
        <f t="shared" si="2"/>
        <v>154.19318746223445</v>
      </c>
      <c r="I25" s="39">
        <v>3.21</v>
      </c>
      <c r="J25" s="105">
        <f t="shared" si="3"/>
        <v>154.21375111808905</v>
      </c>
      <c r="K25" s="39">
        <v>3.59</v>
      </c>
      <c r="L25" s="38">
        <f t="shared" si="5"/>
        <v>147.95599358870672</v>
      </c>
      <c r="M25" s="39">
        <v>3.4</v>
      </c>
    </row>
    <row r="26" spans="1:14" ht="15.75" customHeight="1" x14ac:dyDescent="0.35">
      <c r="A26" s="104">
        <v>2013</v>
      </c>
      <c r="B26" s="48">
        <v>125.95</v>
      </c>
      <c r="C26" s="37">
        <f t="shared" si="0"/>
        <v>1.4825557972766079</v>
      </c>
      <c r="D26" s="105">
        <f t="shared" si="4"/>
        <v>136.36349742003515</v>
      </c>
      <c r="E26" s="39">
        <v>1</v>
      </c>
      <c r="F26" s="105">
        <f t="shared" si="1"/>
        <v>129.89080385122071</v>
      </c>
      <c r="G26" s="39">
        <v>1.1000000000000001</v>
      </c>
      <c r="H26" s="105">
        <f t="shared" si="2"/>
        <v>157.43124439894137</v>
      </c>
      <c r="I26" s="39">
        <v>2.1</v>
      </c>
      <c r="J26" s="105">
        <f t="shared" si="3"/>
        <v>156.80454213687295</v>
      </c>
      <c r="K26" s="39">
        <v>1.68</v>
      </c>
      <c r="L26" s="38">
        <f t="shared" si="5"/>
        <v>150.61920147330343</v>
      </c>
      <c r="M26" s="39">
        <v>1.8</v>
      </c>
    </row>
    <row r="27" spans="1:14" ht="15.75" customHeight="1" x14ac:dyDescent="0.35">
      <c r="A27" s="104">
        <v>2014</v>
      </c>
      <c r="B27" s="48">
        <v>127.26</v>
      </c>
      <c r="C27" s="37">
        <f t="shared" si="0"/>
        <v>1.0400952759031412</v>
      </c>
      <c r="D27" s="105">
        <f t="shared" si="4"/>
        <v>137.7271323942355</v>
      </c>
      <c r="E27" s="39">
        <v>1</v>
      </c>
      <c r="F27" s="105">
        <f t="shared" si="1"/>
        <v>128.46200500885729</v>
      </c>
      <c r="G27" s="39">
        <v>-1.1000000000000001</v>
      </c>
      <c r="H27" s="105">
        <f t="shared" si="2"/>
        <v>159.63528182052656</v>
      </c>
      <c r="I27" s="39">
        <v>1.4</v>
      </c>
      <c r="J27" s="105">
        <f t="shared" si="3"/>
        <v>157.90217393183107</v>
      </c>
      <c r="K27" s="39">
        <v>0.7</v>
      </c>
      <c r="L27" s="38">
        <f t="shared" si="5"/>
        <v>151.37229748066994</v>
      </c>
      <c r="M27" s="39">
        <v>0.5</v>
      </c>
    </row>
    <row r="28" spans="1:14" s="99" customFormat="1" ht="15.75" customHeight="1" x14ac:dyDescent="0.35">
      <c r="A28" s="104">
        <v>2015</v>
      </c>
      <c r="B28" s="48">
        <v>126.99</v>
      </c>
      <c r="C28" s="37">
        <f t="shared" si="0"/>
        <v>-0.21216407355022504</v>
      </c>
      <c r="D28" s="105">
        <f>D27+D27*E28/100</f>
        <v>138.41576805620667</v>
      </c>
      <c r="E28" s="39">
        <v>0.5</v>
      </c>
      <c r="F28" s="105">
        <f t="shared" si="1"/>
        <v>124.35122084857386</v>
      </c>
      <c r="G28" s="39">
        <v>-3.2</v>
      </c>
      <c r="H28" s="105">
        <f t="shared" si="2"/>
        <v>161.87017576601394</v>
      </c>
      <c r="I28" s="39">
        <v>1.4</v>
      </c>
      <c r="J28" s="105">
        <f t="shared" si="3"/>
        <v>159.16539132328572</v>
      </c>
      <c r="K28" s="39">
        <v>0.8</v>
      </c>
      <c r="L28" s="38">
        <f>L27+L27*M28/100</f>
        <v>152.28053126555398</v>
      </c>
      <c r="M28" s="39">
        <v>0.6</v>
      </c>
    </row>
    <row r="29" spans="1:14" ht="15.75" customHeight="1" x14ac:dyDescent="0.35">
      <c r="A29" s="104">
        <v>2016</v>
      </c>
      <c r="B29" s="48">
        <v>127.45</v>
      </c>
      <c r="C29" s="37">
        <f t="shared" si="0"/>
        <v>0.36223324671234014</v>
      </c>
      <c r="D29" s="105">
        <f t="shared" ref="B29:D36" si="6">D28+D28*E29/100</f>
        <v>139.1078468964877</v>
      </c>
      <c r="E29" s="39">
        <v>0.5</v>
      </c>
      <c r="F29" s="105">
        <f t="shared" ref="F29:F36" si="7">F28+F28*G29/100</f>
        <v>122.36160131499668</v>
      </c>
      <c r="G29" s="39">
        <v>-1.6</v>
      </c>
      <c r="H29" s="105">
        <f t="shared" ref="H29:H36" si="8">H28+H28*I29/100</f>
        <v>163.32700734790808</v>
      </c>
      <c r="I29" s="39">
        <v>0.9</v>
      </c>
      <c r="J29" s="105">
        <f t="shared" ref="J29:J36" si="9">J28+J28*K29/100</f>
        <v>160.59787984519528</v>
      </c>
      <c r="K29" s="39">
        <v>0.9</v>
      </c>
      <c r="L29" s="38">
        <f>L28+L28*M29/100</f>
        <v>151.67140914049176</v>
      </c>
      <c r="M29" s="39">
        <v>-0.4</v>
      </c>
    </row>
    <row r="30" spans="1:14" ht="15.75" customHeight="1" x14ac:dyDescent="0.35">
      <c r="A30" s="104">
        <v>2017</v>
      </c>
      <c r="B30" s="48">
        <v>128.41</v>
      </c>
      <c r="C30" s="37">
        <f t="shared" si="0"/>
        <v>0.75323656335817279</v>
      </c>
      <c r="D30" s="105">
        <f t="shared" si="6"/>
        <v>139.52517043717717</v>
      </c>
      <c r="E30" s="39">
        <v>0.3</v>
      </c>
      <c r="F30" s="105">
        <f t="shared" si="7"/>
        <v>128.7244045833765</v>
      </c>
      <c r="G30" s="39">
        <v>5.2</v>
      </c>
      <c r="H30" s="176">
        <f t="shared" si="8"/>
        <v>163.65366136260388</v>
      </c>
      <c r="I30" s="60">
        <v>0.2</v>
      </c>
      <c r="J30" s="176">
        <f t="shared" si="9"/>
        <v>159.00622593196243</v>
      </c>
      <c r="K30" s="60">
        <v>-0.99108027750247629</v>
      </c>
      <c r="L30" s="175">
        <f t="shared" ref="L30:L36" si="10">L29+L29*M30/100</f>
        <v>149.85135223080587</v>
      </c>
      <c r="M30" s="60">
        <v>-1.2</v>
      </c>
    </row>
    <row r="31" spans="1:14" ht="15.75" customHeight="1" x14ac:dyDescent="0.35">
      <c r="A31" s="182">
        <v>2018</v>
      </c>
      <c r="B31" s="105">
        <f t="shared" si="6"/>
        <v>129.82250999999999</v>
      </c>
      <c r="C31" s="37">
        <v>1.0999999999999899</v>
      </c>
      <c r="D31" s="105">
        <f t="shared" si="6"/>
        <v>142.73424935723224</v>
      </c>
      <c r="E31" s="60">
        <v>2.2999999999999998</v>
      </c>
      <c r="F31" s="105">
        <f t="shared" si="7"/>
        <v>134.7744515987952</v>
      </c>
      <c r="G31" s="41">
        <v>4.7</v>
      </c>
      <c r="H31" s="176">
        <f t="shared" si="8"/>
        <v>166.59942726713075</v>
      </c>
      <c r="I31" s="60">
        <v>1.8</v>
      </c>
      <c r="J31" s="176">
        <f t="shared" si="9"/>
        <v>161.08920749167115</v>
      </c>
      <c r="K31" s="60">
        <v>1.31</v>
      </c>
      <c r="L31" s="175">
        <f t="shared" si="10"/>
        <v>151.94927116203715</v>
      </c>
      <c r="M31" s="41">
        <v>1.4</v>
      </c>
      <c r="N31" s="177"/>
    </row>
    <row r="32" spans="1:14" ht="15.75" customHeight="1" x14ac:dyDescent="0.35">
      <c r="A32" s="110" t="s">
        <v>65</v>
      </c>
      <c r="B32" s="105">
        <f t="shared" si="6"/>
        <v>131.38038011999998</v>
      </c>
      <c r="C32" s="111">
        <v>1.2000000000000011</v>
      </c>
      <c r="D32" s="105">
        <f t="shared" si="6"/>
        <v>145.73166859373413</v>
      </c>
      <c r="E32" s="41">
        <v>2.1</v>
      </c>
      <c r="F32" s="105">
        <f t="shared" si="7"/>
        <v>137.8742639855675</v>
      </c>
      <c r="G32" s="41">
        <v>2.2999999999999998</v>
      </c>
      <c r="H32" s="176">
        <f t="shared" si="8"/>
        <v>171.26421123061041</v>
      </c>
      <c r="I32" s="111">
        <v>2.8</v>
      </c>
      <c r="J32" s="176">
        <f t="shared" si="9"/>
        <v>166.92063680286964</v>
      </c>
      <c r="K32" s="41">
        <v>3.62</v>
      </c>
      <c r="L32" s="175">
        <f t="shared" si="10"/>
        <v>155.56319604304264</v>
      </c>
      <c r="M32" s="41">
        <v>2.3783759233380124</v>
      </c>
      <c r="N32" s="177"/>
    </row>
    <row r="33" spans="1:13" ht="15.75" customHeight="1" x14ac:dyDescent="0.35">
      <c r="A33" s="110" t="s">
        <v>66</v>
      </c>
      <c r="B33" s="105">
        <f t="shared" si="6"/>
        <v>133.35108582179998</v>
      </c>
      <c r="C33" s="111">
        <v>1.4999999999999902</v>
      </c>
      <c r="D33" s="105">
        <f t="shared" si="6"/>
        <v>149.08349697139002</v>
      </c>
      <c r="E33" s="41">
        <v>2.2999999999999998</v>
      </c>
      <c r="F33" s="105">
        <f t="shared" si="7"/>
        <v>141.18324632122111</v>
      </c>
      <c r="G33" s="41">
        <v>2.4</v>
      </c>
      <c r="H33" s="176">
        <f t="shared" si="8"/>
        <v>176.91593020122056</v>
      </c>
      <c r="I33" s="111">
        <v>3.3</v>
      </c>
      <c r="J33" s="176">
        <f t="shared" si="9"/>
        <v>173.24692893769839</v>
      </c>
      <c r="K33" s="41">
        <v>3.79</v>
      </c>
      <c r="L33" s="175">
        <f t="shared" si="10"/>
        <v>160.24284434405632</v>
      </c>
      <c r="M33" s="41">
        <v>3.0081975814632216</v>
      </c>
    </row>
    <row r="34" spans="1:13" ht="15.75" customHeight="1" x14ac:dyDescent="0.35">
      <c r="A34" s="110" t="s">
        <v>67</v>
      </c>
      <c r="B34" s="105">
        <f t="shared" si="6"/>
        <v>135.61805428077056</v>
      </c>
      <c r="C34" s="111">
        <v>1.6999999999999904</v>
      </c>
      <c r="D34" s="105">
        <f t="shared" si="6"/>
        <v>152.66150089870337</v>
      </c>
      <c r="E34" s="41">
        <v>2.4</v>
      </c>
      <c r="F34" s="105">
        <f t="shared" si="7"/>
        <v>144.43046098660918</v>
      </c>
      <c r="G34" s="41">
        <v>2.2999999999999998</v>
      </c>
      <c r="H34" s="176">
        <f t="shared" si="8"/>
        <v>182.4003240374584</v>
      </c>
      <c r="I34" s="111">
        <v>3.1</v>
      </c>
      <c r="J34" s="176">
        <f t="shared" si="9"/>
        <v>178.61758373476704</v>
      </c>
      <c r="K34" s="41">
        <v>3.1</v>
      </c>
      <c r="L34" s="175">
        <f t="shared" si="10"/>
        <v>164.49692935506837</v>
      </c>
      <c r="M34" s="41">
        <v>2.6547737769045909</v>
      </c>
    </row>
    <row r="35" spans="1:13" ht="15.75" customHeight="1" x14ac:dyDescent="0.35">
      <c r="A35" s="110" t="s">
        <v>72</v>
      </c>
      <c r="B35" s="105">
        <f t="shared" si="6"/>
        <v>138.05917925782444</v>
      </c>
      <c r="C35" s="111">
        <v>1.8000000000000016</v>
      </c>
      <c r="D35" s="105">
        <f t="shared" si="6"/>
        <v>156.02005391847484</v>
      </c>
      <c r="E35" s="41">
        <v>2.2000000000000002</v>
      </c>
      <c r="F35" s="105">
        <f t="shared" si="7"/>
        <v>147.46350066732796</v>
      </c>
      <c r="G35" s="41">
        <v>2.1</v>
      </c>
      <c r="H35" s="176">
        <f t="shared" si="8"/>
        <v>187.87233375858216</v>
      </c>
      <c r="I35" s="111">
        <v>3</v>
      </c>
      <c r="J35" s="176">
        <f t="shared" si="9"/>
        <v>183.61887607934051</v>
      </c>
      <c r="K35" s="41">
        <v>2.8</v>
      </c>
      <c r="L35" s="175">
        <f t="shared" si="10"/>
        <v>168.69850448204249</v>
      </c>
      <c r="M35" s="41">
        <v>2.5541966913588823</v>
      </c>
    </row>
    <row r="36" spans="1:13" ht="15.75" customHeight="1" x14ac:dyDescent="0.35">
      <c r="A36" s="112" t="s">
        <v>74</v>
      </c>
      <c r="B36" s="183">
        <f t="shared" si="6"/>
        <v>140.54424448446528</v>
      </c>
      <c r="C36" s="113">
        <v>1.8000000000000016</v>
      </c>
      <c r="D36" s="183">
        <f t="shared" si="6"/>
        <v>159.14045499684434</v>
      </c>
      <c r="E36" s="42">
        <v>2</v>
      </c>
      <c r="F36" s="183">
        <f t="shared" si="7"/>
        <v>150.41277068067453</v>
      </c>
      <c r="G36" s="42">
        <v>2</v>
      </c>
      <c r="H36" s="184">
        <f t="shared" si="8"/>
        <v>193.50850377133963</v>
      </c>
      <c r="I36" s="113">
        <v>3</v>
      </c>
      <c r="J36" s="184">
        <f t="shared" si="9"/>
        <v>188.76020460956204</v>
      </c>
      <c r="K36" s="42">
        <v>2.8</v>
      </c>
      <c r="L36" s="185">
        <f t="shared" si="10"/>
        <v>172.98485042859375</v>
      </c>
      <c r="M36" s="42">
        <v>2.5408322140801829</v>
      </c>
    </row>
    <row r="37" spans="1:13" ht="10.5" customHeight="1" x14ac:dyDescent="0.35">
      <c r="A37" s="61"/>
      <c r="B37" s="40"/>
      <c r="C37" s="62"/>
      <c r="D37" s="40"/>
      <c r="E37" s="62"/>
      <c r="F37" s="40"/>
      <c r="G37" s="62"/>
      <c r="H37" s="40"/>
      <c r="I37" s="62"/>
      <c r="J37" s="40"/>
      <c r="K37" s="62"/>
      <c r="L37" s="40"/>
      <c r="M37" s="62"/>
    </row>
    <row r="38" spans="1:13" ht="14.25" customHeight="1" x14ac:dyDescent="0.35">
      <c r="A38" s="9" t="s">
        <v>42</v>
      </c>
      <c r="C38" s="5"/>
      <c r="D38" s="4"/>
      <c r="F38" s="3"/>
      <c r="H38" s="3"/>
      <c r="I38" s="5"/>
    </row>
    <row r="39" spans="1:13" ht="14.25" customHeight="1" x14ac:dyDescent="0.35">
      <c r="A39" s="9" t="s">
        <v>53</v>
      </c>
      <c r="C39" s="5"/>
      <c r="D39" s="4"/>
      <c r="F39" s="3"/>
      <c r="H39" s="3"/>
      <c r="I39" s="5"/>
    </row>
    <row r="40" spans="1:13" ht="14.25" customHeight="1" x14ac:dyDescent="0.35">
      <c r="A40" s="9" t="s">
        <v>57</v>
      </c>
      <c r="C40" s="5"/>
      <c r="D40" s="4"/>
      <c r="F40" s="3"/>
      <c r="H40" s="3"/>
      <c r="I40" s="5"/>
    </row>
    <row r="41" spans="1:13" ht="14.25" customHeight="1" x14ac:dyDescent="0.35">
      <c r="A41" s="9" t="s">
        <v>51</v>
      </c>
      <c r="C41" s="5"/>
      <c r="D41" s="4"/>
      <c r="F41" s="3"/>
      <c r="H41" s="3"/>
      <c r="I41" s="5"/>
    </row>
    <row r="42" spans="1:13" x14ac:dyDescent="0.35">
      <c r="A42" s="9" t="s">
        <v>69</v>
      </c>
      <c r="C42" s="5"/>
      <c r="F42" s="3"/>
      <c r="H42" s="3"/>
      <c r="I42" s="5"/>
    </row>
    <row r="43" spans="1:13" x14ac:dyDescent="0.35">
      <c r="C43" s="5"/>
      <c r="F43" s="3"/>
      <c r="H43" s="3"/>
      <c r="I43" s="5"/>
    </row>
    <row r="44" spans="1:13" x14ac:dyDescent="0.35">
      <c r="C44" s="5"/>
      <c r="F44" s="3"/>
      <c r="I44" s="5"/>
    </row>
    <row r="45" spans="1:13" x14ac:dyDescent="0.35">
      <c r="C45" s="5"/>
      <c r="F45" s="3"/>
      <c r="I45" s="5"/>
    </row>
    <row r="46" spans="1:13" x14ac:dyDescent="0.35">
      <c r="C46" s="5"/>
      <c r="F46" s="3"/>
      <c r="I46" s="5"/>
    </row>
    <row r="47" spans="1:13" x14ac:dyDescent="0.35">
      <c r="C47" s="5"/>
      <c r="F47" s="3"/>
      <c r="I47" s="5"/>
    </row>
    <row r="48" spans="1:13" x14ac:dyDescent="0.35">
      <c r="C48" s="5"/>
      <c r="F48" s="3"/>
      <c r="I48" s="5"/>
    </row>
    <row r="49" spans="3:9" x14ac:dyDescent="0.35">
      <c r="C49" s="5"/>
      <c r="F49" s="3"/>
      <c r="I49" s="5"/>
    </row>
    <row r="50" spans="3:9" x14ac:dyDescent="0.35">
      <c r="C50" s="5"/>
      <c r="F50" s="3"/>
      <c r="I50" s="5"/>
    </row>
    <row r="51" spans="3:9" x14ac:dyDescent="0.35">
      <c r="C51" s="5"/>
      <c r="F51" s="3"/>
      <c r="I51" s="5"/>
    </row>
    <row r="52" spans="3:9" x14ac:dyDescent="0.35">
      <c r="C52" s="5"/>
      <c r="F52" s="3"/>
      <c r="I52" s="5"/>
    </row>
    <row r="53" spans="3:9" x14ac:dyDescent="0.35">
      <c r="C53" s="5"/>
      <c r="F53" s="3"/>
      <c r="I53" s="5"/>
    </row>
    <row r="54" spans="3:9" x14ac:dyDescent="0.35">
      <c r="C54" s="5"/>
      <c r="F54" s="3"/>
      <c r="I54" s="5"/>
    </row>
    <row r="55" spans="3:9" x14ac:dyDescent="0.35">
      <c r="C55" s="5"/>
      <c r="F55" s="3"/>
      <c r="I55" s="5"/>
    </row>
    <row r="56" spans="3:9" x14ac:dyDescent="0.35">
      <c r="C56" s="5"/>
      <c r="F56" s="3"/>
      <c r="I56" s="5"/>
    </row>
    <row r="57" spans="3:9" x14ac:dyDescent="0.35">
      <c r="C57" s="5"/>
      <c r="F57" s="3"/>
      <c r="I57" s="5"/>
    </row>
    <row r="58" spans="3:9" x14ac:dyDescent="0.35">
      <c r="C58" s="5"/>
      <c r="F58" s="3"/>
      <c r="I58" s="5"/>
    </row>
    <row r="59" spans="3:9" x14ac:dyDescent="0.35">
      <c r="C59" s="5"/>
      <c r="F59" s="3"/>
      <c r="I59" s="5"/>
    </row>
    <row r="60" spans="3:9" x14ac:dyDescent="0.35">
      <c r="C60" s="5"/>
      <c r="F60" s="3"/>
      <c r="I60" s="5"/>
    </row>
    <row r="61" spans="3:9" x14ac:dyDescent="0.35">
      <c r="C61" s="5"/>
      <c r="F61" s="3"/>
      <c r="I61" s="5"/>
    </row>
    <row r="62" spans="3:9" x14ac:dyDescent="0.35">
      <c r="C62" s="5"/>
      <c r="F62" s="3"/>
      <c r="I62" s="5"/>
    </row>
    <row r="63" spans="3:9" x14ac:dyDescent="0.35">
      <c r="C63" s="5"/>
      <c r="F63" s="3"/>
      <c r="I63" s="5"/>
    </row>
    <row r="64" spans="3:9" x14ac:dyDescent="0.35">
      <c r="C64" s="5"/>
      <c r="F64" s="3"/>
      <c r="I64" s="5"/>
    </row>
    <row r="65" spans="3:9" x14ac:dyDescent="0.35">
      <c r="C65" s="5"/>
      <c r="F65" s="3"/>
      <c r="I65" s="5"/>
    </row>
    <row r="66" spans="3:9" x14ac:dyDescent="0.35">
      <c r="C66" s="5"/>
      <c r="F66" s="3"/>
      <c r="I66" s="5"/>
    </row>
    <row r="67" spans="3:9" x14ac:dyDescent="0.35">
      <c r="C67" s="5"/>
      <c r="F67" s="3"/>
      <c r="I67" s="5"/>
    </row>
    <row r="68" spans="3:9" x14ac:dyDescent="0.35">
      <c r="C68" s="5"/>
      <c r="F68" s="3"/>
      <c r="I68" s="5"/>
    </row>
    <row r="69" spans="3:9" x14ac:dyDescent="0.35">
      <c r="C69" s="5"/>
      <c r="F69" s="3"/>
      <c r="I69" s="5"/>
    </row>
    <row r="70" spans="3:9" x14ac:dyDescent="0.35">
      <c r="F70" s="3"/>
    </row>
    <row r="71" spans="3:9" x14ac:dyDescent="0.35">
      <c r="F71" s="3"/>
    </row>
    <row r="72" spans="3:9" x14ac:dyDescent="0.35">
      <c r="F72" s="3"/>
    </row>
    <row r="73" spans="3:9" x14ac:dyDescent="0.35">
      <c r="F73" s="3"/>
    </row>
  </sheetData>
  <phoneticPr fontId="3" type="noConversion"/>
  <pageMargins left="0.31496062992125984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4"/>
  <sheetViews>
    <sheetView zoomScale="115" zoomScaleNormal="115" workbookViewId="0">
      <pane xSplit="1" ySplit="10" topLeftCell="B117" activePane="bottomRight" state="frozen"/>
      <selection pane="topRight" activeCell="B1" sqref="B1"/>
      <selection pane="bottomLeft" activeCell="A9" sqref="A9"/>
      <selection pane="bottomRight" activeCell="R9" sqref="R9"/>
    </sheetView>
  </sheetViews>
  <sheetFormatPr defaultRowHeight="12.75" outlineLevelRow="1" x14ac:dyDescent="0.35"/>
  <cols>
    <col min="1" max="1" width="5.265625" style="1" customWidth="1"/>
    <col min="2" max="2" width="6.73046875" style="2" customWidth="1"/>
    <col min="3" max="3" width="6.1328125" style="2" customWidth="1"/>
    <col min="4" max="4" width="6.3984375" style="2" customWidth="1"/>
    <col min="5" max="5" width="8" style="2" customWidth="1"/>
    <col min="6" max="6" width="6.59765625" style="2" customWidth="1"/>
    <col min="7" max="7" width="6.265625" style="2" customWidth="1"/>
    <col min="8" max="8" width="7.73046875" style="2" customWidth="1"/>
    <col min="9" max="9" width="8.1328125" style="2" customWidth="1"/>
    <col min="10" max="10" width="6.73046875" customWidth="1"/>
    <col min="11" max="11" width="6.1328125" customWidth="1"/>
    <col min="12" max="12" width="8.1328125" customWidth="1"/>
    <col min="13" max="13" width="7.86328125" customWidth="1"/>
    <col min="14" max="15" width="8.1328125" customWidth="1"/>
    <col min="18" max="18" width="9.59765625" bestFit="1" customWidth="1"/>
  </cols>
  <sheetData>
    <row r="1" spans="1:15" x14ac:dyDescent="0.35">
      <c r="A1" s="181" t="s">
        <v>75</v>
      </c>
    </row>
    <row r="2" spans="1:15" ht="15.75" customHeight="1" x14ac:dyDescent="0.45">
      <c r="A2" s="7" t="s">
        <v>70</v>
      </c>
      <c r="J2" s="8"/>
    </row>
    <row r="3" spans="1:15" ht="11.25" customHeight="1" x14ac:dyDescent="0.35">
      <c r="A3" s="6" t="s">
        <v>20</v>
      </c>
    </row>
    <row r="4" spans="1:15" ht="4.5" customHeight="1" x14ac:dyDescent="0.35">
      <c r="A4" s="6"/>
    </row>
    <row r="5" spans="1:15" ht="12.75" customHeight="1" x14ac:dyDescent="0.35">
      <c r="A5" s="150" t="s">
        <v>0</v>
      </c>
      <c r="B5" s="73" t="s">
        <v>24</v>
      </c>
      <c r="C5" s="66"/>
      <c r="D5" s="73" t="s">
        <v>27</v>
      </c>
      <c r="E5" s="67"/>
      <c r="F5" s="73" t="s">
        <v>28</v>
      </c>
      <c r="G5" s="67"/>
      <c r="H5" s="65" t="s">
        <v>22</v>
      </c>
      <c r="I5" s="68"/>
      <c r="J5" s="65"/>
      <c r="K5" s="68"/>
      <c r="L5" s="73" t="s">
        <v>37</v>
      </c>
      <c r="M5" s="66"/>
      <c r="N5" s="65" t="s">
        <v>61</v>
      </c>
      <c r="O5" s="74"/>
    </row>
    <row r="6" spans="1:15" ht="12.75" customHeight="1" x14ac:dyDescent="0.35">
      <c r="A6" s="76"/>
      <c r="B6" s="75" t="s">
        <v>25</v>
      </c>
      <c r="C6" s="69"/>
      <c r="D6" s="75" t="s">
        <v>52</v>
      </c>
      <c r="E6" s="70"/>
      <c r="F6" s="75" t="s">
        <v>29</v>
      </c>
      <c r="G6" s="70"/>
      <c r="H6" s="71"/>
      <c r="I6" s="71" t="s">
        <v>21</v>
      </c>
      <c r="J6" s="71"/>
      <c r="K6" s="118"/>
      <c r="L6" s="75" t="s">
        <v>36</v>
      </c>
      <c r="M6" s="69"/>
      <c r="N6" s="157" t="s">
        <v>60</v>
      </c>
      <c r="O6" s="72"/>
    </row>
    <row r="7" spans="1:15" ht="12.75" customHeight="1" x14ac:dyDescent="0.35">
      <c r="A7" s="76"/>
      <c r="B7" s="75" t="s">
        <v>26</v>
      </c>
      <c r="C7" s="69"/>
      <c r="D7" s="75" t="s">
        <v>21</v>
      </c>
      <c r="E7" s="70"/>
      <c r="F7" s="75" t="s">
        <v>30</v>
      </c>
      <c r="G7" s="70"/>
      <c r="H7" s="73" t="s">
        <v>18</v>
      </c>
      <c r="I7" s="67"/>
      <c r="J7" s="73" t="s">
        <v>62</v>
      </c>
      <c r="K7" s="67"/>
      <c r="L7" s="75" t="s">
        <v>47</v>
      </c>
      <c r="M7" s="72"/>
      <c r="N7" s="157" t="s">
        <v>59</v>
      </c>
      <c r="O7" s="72"/>
    </row>
    <row r="8" spans="1:15" ht="12.75" customHeight="1" x14ac:dyDescent="0.35">
      <c r="A8" s="76"/>
      <c r="B8" s="76" t="s">
        <v>13</v>
      </c>
      <c r="C8" s="63" t="s">
        <v>15</v>
      </c>
      <c r="D8" s="76" t="s">
        <v>13</v>
      </c>
      <c r="E8" s="63" t="s">
        <v>15</v>
      </c>
      <c r="F8" s="76" t="s">
        <v>13</v>
      </c>
      <c r="G8" s="63" t="s">
        <v>15</v>
      </c>
      <c r="H8" s="76" t="s">
        <v>13</v>
      </c>
      <c r="I8" s="63" t="s">
        <v>15</v>
      </c>
      <c r="J8" s="76" t="s">
        <v>13</v>
      </c>
      <c r="K8" s="63" t="s">
        <v>15</v>
      </c>
      <c r="L8" s="76" t="s">
        <v>13</v>
      </c>
      <c r="M8" s="63" t="s">
        <v>15</v>
      </c>
      <c r="N8" s="158" t="s">
        <v>13</v>
      </c>
      <c r="O8" s="63" t="s">
        <v>15</v>
      </c>
    </row>
    <row r="9" spans="1:15" ht="12.75" customHeight="1" x14ac:dyDescent="0.35">
      <c r="A9" s="76"/>
      <c r="B9" s="76" t="s">
        <v>14</v>
      </c>
      <c r="C9" s="63" t="s">
        <v>16</v>
      </c>
      <c r="D9" s="76" t="s">
        <v>14</v>
      </c>
      <c r="E9" s="63" t="s">
        <v>16</v>
      </c>
      <c r="F9" s="76" t="s">
        <v>14</v>
      </c>
      <c r="G9" s="63" t="s">
        <v>16</v>
      </c>
      <c r="H9" s="76" t="s">
        <v>14</v>
      </c>
      <c r="I9" s="63" t="s">
        <v>16</v>
      </c>
      <c r="J9" s="76" t="s">
        <v>14</v>
      </c>
      <c r="K9" s="63" t="s">
        <v>16</v>
      </c>
      <c r="L9" s="76" t="s">
        <v>14</v>
      </c>
      <c r="M9" s="63" t="s">
        <v>16</v>
      </c>
      <c r="N9" s="158" t="s">
        <v>14</v>
      </c>
      <c r="O9" s="63" t="s">
        <v>16</v>
      </c>
    </row>
    <row r="10" spans="1:15" ht="12.75" customHeight="1" x14ac:dyDescent="0.35">
      <c r="A10" s="77"/>
      <c r="B10" s="77"/>
      <c r="C10" s="64" t="s">
        <v>17</v>
      </c>
      <c r="D10" s="77"/>
      <c r="E10" s="64" t="s">
        <v>17</v>
      </c>
      <c r="F10" s="77"/>
      <c r="G10" s="64" t="s">
        <v>17</v>
      </c>
      <c r="H10" s="77"/>
      <c r="I10" s="64" t="s">
        <v>17</v>
      </c>
      <c r="J10" s="77"/>
      <c r="K10" s="64" t="s">
        <v>17</v>
      </c>
      <c r="L10" s="77"/>
      <c r="M10" s="64" t="s">
        <v>17</v>
      </c>
      <c r="N10" s="159"/>
      <c r="O10" s="64" t="s">
        <v>17</v>
      </c>
    </row>
    <row r="11" spans="1:15" ht="11.65" customHeight="1" x14ac:dyDescent="0.35">
      <c r="A11" s="101"/>
      <c r="B11" s="47"/>
      <c r="C11" s="16"/>
      <c r="D11" s="47"/>
      <c r="E11" s="16"/>
      <c r="F11" s="47"/>
      <c r="G11" s="16"/>
      <c r="H11" s="47"/>
      <c r="I11" s="16"/>
      <c r="J11" s="49"/>
      <c r="K11" s="17"/>
      <c r="L11" s="49"/>
      <c r="M11" s="89"/>
      <c r="N11" s="10"/>
      <c r="O11" s="89"/>
    </row>
    <row r="12" spans="1:15" ht="12" customHeight="1" x14ac:dyDescent="0.35">
      <c r="A12" s="101">
        <v>1970</v>
      </c>
      <c r="B12" s="136">
        <v>223</v>
      </c>
      <c r="C12" s="16"/>
      <c r="D12" s="129">
        <v>138.19999999999999</v>
      </c>
      <c r="E12" s="16"/>
      <c r="F12" s="136">
        <v>297</v>
      </c>
      <c r="G12" s="16"/>
      <c r="H12" s="129">
        <v>163.9</v>
      </c>
      <c r="I12" s="16"/>
      <c r="J12" s="129">
        <v>165</v>
      </c>
      <c r="K12" s="17"/>
      <c r="L12" s="49"/>
      <c r="M12" s="11"/>
      <c r="N12" s="10"/>
      <c r="O12" s="11"/>
    </row>
    <row r="13" spans="1:15" ht="12" customHeight="1" x14ac:dyDescent="0.35">
      <c r="A13" s="101">
        <v>1971</v>
      </c>
      <c r="B13" s="136">
        <v>237</v>
      </c>
      <c r="C13" s="12">
        <f t="shared" ref="C13:C46" si="0">100*(B13-B12)/B12</f>
        <v>6.2780269058295968</v>
      </c>
      <c r="D13" s="129">
        <v>148.6</v>
      </c>
      <c r="E13" s="12">
        <f>100*(D13-D12)/D12</f>
        <v>7.5253256150506553</v>
      </c>
      <c r="F13" s="136">
        <v>312</v>
      </c>
      <c r="G13" s="12">
        <f>100*(F13-F12)/F12</f>
        <v>5.0505050505050502</v>
      </c>
      <c r="H13" s="129">
        <v>184.8</v>
      </c>
      <c r="I13" s="12">
        <f>100*(H13-H12)/H12</f>
        <v>12.751677852348996</v>
      </c>
      <c r="J13" s="129">
        <v>178</v>
      </c>
      <c r="K13" s="12">
        <f>100*(J13-J12)/J12</f>
        <v>7.8787878787878789</v>
      </c>
      <c r="L13" s="49"/>
      <c r="M13" s="11"/>
      <c r="N13" s="10"/>
      <c r="O13" s="11"/>
    </row>
    <row r="14" spans="1:15" ht="12" customHeight="1" x14ac:dyDescent="0.35">
      <c r="A14" s="101">
        <v>1972</v>
      </c>
      <c r="B14" s="136">
        <v>254</v>
      </c>
      <c r="C14" s="12">
        <f t="shared" si="0"/>
        <v>7.1729957805907176</v>
      </c>
      <c r="D14" s="129">
        <v>160.9</v>
      </c>
      <c r="E14" s="12">
        <f t="shared" ref="E14:G46" si="1">100*(D14-D13)/D13</f>
        <v>8.277254374158824</v>
      </c>
      <c r="F14" s="136">
        <v>338</v>
      </c>
      <c r="G14" s="12">
        <f t="shared" si="1"/>
        <v>8.3333333333333339</v>
      </c>
      <c r="H14" s="129">
        <v>206.3</v>
      </c>
      <c r="I14" s="12">
        <f t="shared" ref="I14:I46" si="2">100*(H14-H13)/H13</f>
        <v>11.634199134199134</v>
      </c>
      <c r="J14" s="129">
        <v>194</v>
      </c>
      <c r="K14" s="12">
        <f t="shared" ref="K14:K46" si="3">100*(J14-J13)/J13</f>
        <v>8.9887640449438209</v>
      </c>
      <c r="L14" s="49"/>
      <c r="M14" s="11"/>
      <c r="N14" s="10"/>
      <c r="O14" s="11"/>
    </row>
    <row r="15" spans="1:15" ht="12" customHeight="1" x14ac:dyDescent="0.35">
      <c r="A15" s="101">
        <v>1973</v>
      </c>
      <c r="B15" s="136">
        <v>284</v>
      </c>
      <c r="C15" s="12">
        <f t="shared" si="0"/>
        <v>11.811023622047244</v>
      </c>
      <c r="D15" s="129">
        <v>187.9</v>
      </c>
      <c r="E15" s="12">
        <f t="shared" si="1"/>
        <v>16.780609073958981</v>
      </c>
      <c r="F15" s="136">
        <v>398</v>
      </c>
      <c r="G15" s="12">
        <f t="shared" si="1"/>
        <v>17.751479289940828</v>
      </c>
      <c r="H15" s="129">
        <v>238</v>
      </c>
      <c r="I15" s="12">
        <f t="shared" si="2"/>
        <v>15.365971885603484</v>
      </c>
      <c r="J15" s="129">
        <v>217</v>
      </c>
      <c r="K15" s="12">
        <f t="shared" si="3"/>
        <v>11.855670103092784</v>
      </c>
      <c r="L15" s="49"/>
      <c r="M15" s="11"/>
      <c r="N15" s="10"/>
      <c r="O15" s="11"/>
    </row>
    <row r="16" spans="1:15" ht="12" customHeight="1" x14ac:dyDescent="0.35">
      <c r="A16" s="101">
        <v>1974</v>
      </c>
      <c r="B16" s="136">
        <v>333</v>
      </c>
      <c r="C16" s="12">
        <f t="shared" si="0"/>
        <v>17.253521126760564</v>
      </c>
      <c r="D16" s="129">
        <v>233.2</v>
      </c>
      <c r="E16" s="12">
        <f t="shared" si="1"/>
        <v>24.108568387440116</v>
      </c>
      <c r="F16" s="136">
        <v>495</v>
      </c>
      <c r="G16" s="12">
        <f t="shared" si="1"/>
        <v>24.371859296482413</v>
      </c>
      <c r="H16" s="129">
        <v>284.8</v>
      </c>
      <c r="I16" s="12">
        <f t="shared" si="2"/>
        <v>19.663865546218492</v>
      </c>
      <c r="J16" s="129">
        <v>250</v>
      </c>
      <c r="K16" s="12">
        <f t="shared" si="3"/>
        <v>15.2073732718894</v>
      </c>
      <c r="L16" s="49"/>
      <c r="M16" s="11"/>
      <c r="N16" s="10"/>
      <c r="O16" s="11"/>
    </row>
    <row r="17" spans="1:15" ht="12" customHeight="1" x14ac:dyDescent="0.35">
      <c r="A17" s="151">
        <v>1975</v>
      </c>
      <c r="B17" s="135">
        <v>392</v>
      </c>
      <c r="C17" s="18">
        <f t="shared" si="0"/>
        <v>17.717717717717719</v>
      </c>
      <c r="D17" s="124">
        <v>259</v>
      </c>
      <c r="E17" s="18">
        <f t="shared" si="1"/>
        <v>11.063464837049747</v>
      </c>
      <c r="F17" s="135">
        <v>562</v>
      </c>
      <c r="G17" s="18">
        <f t="shared" si="1"/>
        <v>13.535353535353535</v>
      </c>
      <c r="H17" s="124">
        <v>347.2</v>
      </c>
      <c r="I17" s="18">
        <f t="shared" si="2"/>
        <v>21.910112359550556</v>
      </c>
      <c r="J17" s="124">
        <v>307</v>
      </c>
      <c r="K17" s="18">
        <f t="shared" si="3"/>
        <v>22.8</v>
      </c>
      <c r="L17" s="119">
        <v>81.900000000000006</v>
      </c>
      <c r="M17" s="19"/>
      <c r="N17" s="10"/>
      <c r="O17" s="11"/>
    </row>
    <row r="18" spans="1:15" ht="12" customHeight="1" x14ac:dyDescent="0.35">
      <c r="A18" s="151">
        <v>1976</v>
      </c>
      <c r="B18" s="135">
        <v>449</v>
      </c>
      <c r="C18" s="18">
        <f t="shared" si="0"/>
        <v>14.540816326530612</v>
      </c>
      <c r="D18" s="124">
        <v>282.8</v>
      </c>
      <c r="E18" s="18">
        <f t="shared" si="1"/>
        <v>9.189189189189193</v>
      </c>
      <c r="F18" s="135">
        <v>626</v>
      </c>
      <c r="G18" s="18">
        <f t="shared" si="1"/>
        <v>11.387900355871887</v>
      </c>
      <c r="H18" s="124">
        <v>399.1</v>
      </c>
      <c r="I18" s="18">
        <f t="shared" si="2"/>
        <v>14.94815668202766</v>
      </c>
      <c r="J18" s="124">
        <v>353</v>
      </c>
      <c r="K18" s="18">
        <f t="shared" si="3"/>
        <v>14.983713355048859</v>
      </c>
      <c r="L18" s="119">
        <v>91.7</v>
      </c>
      <c r="M18" s="18">
        <f>100*(L18-L17)/L17</f>
        <v>11.965811965811962</v>
      </c>
      <c r="N18" s="10"/>
      <c r="O18" s="11"/>
    </row>
    <row r="19" spans="1:15" ht="12" customHeight="1" x14ac:dyDescent="0.35">
      <c r="A19" s="151">
        <v>1977</v>
      </c>
      <c r="B19" s="135">
        <v>506</v>
      </c>
      <c r="C19" s="18">
        <f t="shared" si="0"/>
        <v>12.694877505567929</v>
      </c>
      <c r="D19" s="124">
        <v>314.10000000000002</v>
      </c>
      <c r="E19" s="18">
        <f t="shared" si="1"/>
        <v>11.06789250353607</v>
      </c>
      <c r="F19" s="135">
        <v>692</v>
      </c>
      <c r="G19" s="18">
        <f t="shared" si="1"/>
        <v>10.543130990415335</v>
      </c>
      <c r="H19" s="124">
        <v>432.9</v>
      </c>
      <c r="I19" s="18">
        <f t="shared" si="2"/>
        <v>8.4690553745928217</v>
      </c>
      <c r="J19" s="124">
        <v>378</v>
      </c>
      <c r="K19" s="18">
        <f t="shared" si="3"/>
        <v>7.0821529745042495</v>
      </c>
      <c r="L19" s="119">
        <v>100</v>
      </c>
      <c r="M19" s="18">
        <f>100*(L19-L18)/L18</f>
        <v>9.0512540894220255</v>
      </c>
      <c r="N19" s="10"/>
      <c r="O19" s="11"/>
    </row>
    <row r="20" spans="1:15" ht="12" customHeight="1" x14ac:dyDescent="0.35">
      <c r="A20" s="151">
        <v>1978</v>
      </c>
      <c r="B20" s="135">
        <v>544</v>
      </c>
      <c r="C20" s="18">
        <f t="shared" si="0"/>
        <v>7.5098814229249014</v>
      </c>
      <c r="D20" s="124">
        <v>331.4</v>
      </c>
      <c r="E20" s="18">
        <f t="shared" si="1"/>
        <v>5.5078000636739741</v>
      </c>
      <c r="F20" s="135">
        <v>727</v>
      </c>
      <c r="G20" s="18">
        <f t="shared" si="1"/>
        <v>5.0578034682080926</v>
      </c>
      <c r="H20" s="124">
        <v>462.4</v>
      </c>
      <c r="I20" s="18">
        <f t="shared" si="2"/>
        <v>6.8145068145068146</v>
      </c>
      <c r="J20" s="124">
        <v>394</v>
      </c>
      <c r="K20" s="18">
        <f t="shared" si="3"/>
        <v>4.2328042328042326</v>
      </c>
      <c r="L20" s="119">
        <v>106</v>
      </c>
      <c r="M20" s="18">
        <f>100*(L20-L19)/L19</f>
        <v>6</v>
      </c>
      <c r="N20" s="10"/>
      <c r="O20" s="11"/>
    </row>
    <row r="21" spans="1:15" ht="12" customHeight="1" x14ac:dyDescent="0.35">
      <c r="A21" s="151">
        <v>1979</v>
      </c>
      <c r="B21" s="135">
        <v>583</v>
      </c>
      <c r="C21" s="18">
        <f t="shared" si="0"/>
        <v>7.1691176470588234</v>
      </c>
      <c r="D21" s="124">
        <v>364.4</v>
      </c>
      <c r="E21" s="18">
        <f t="shared" si="1"/>
        <v>9.9577549788774906</v>
      </c>
      <c r="F21" s="135">
        <v>791</v>
      </c>
      <c r="G21" s="18">
        <f t="shared" si="1"/>
        <v>8.8033012379642361</v>
      </c>
      <c r="H21" s="124">
        <v>515.29999999999995</v>
      </c>
      <c r="I21" s="18">
        <f t="shared" si="2"/>
        <v>11.440311418685118</v>
      </c>
      <c r="J21" s="124">
        <v>439</v>
      </c>
      <c r="K21" s="18">
        <f t="shared" si="3"/>
        <v>11.421319796954315</v>
      </c>
      <c r="L21" s="119">
        <v>116</v>
      </c>
      <c r="M21" s="18">
        <f>100*(L21-L20)/L20</f>
        <v>9.433962264150944</v>
      </c>
      <c r="N21" s="10"/>
      <c r="O21" s="11"/>
    </row>
    <row r="22" spans="1:15" ht="12" customHeight="1" x14ac:dyDescent="0.35">
      <c r="A22" s="101">
        <v>1980</v>
      </c>
      <c r="B22" s="136">
        <v>651</v>
      </c>
      <c r="C22" s="12">
        <f t="shared" si="0"/>
        <v>11.663807890222985</v>
      </c>
      <c r="D22" s="129">
        <v>413.2</v>
      </c>
      <c r="E22" s="12">
        <f t="shared" si="1"/>
        <v>13.39187705817783</v>
      </c>
      <c r="F22" s="136">
        <v>919</v>
      </c>
      <c r="G22" s="12">
        <f t="shared" si="1"/>
        <v>16.182048040455118</v>
      </c>
      <c r="H22" s="129">
        <v>577.29999999999995</v>
      </c>
      <c r="I22" s="12">
        <f t="shared" si="2"/>
        <v>12.031826120706386</v>
      </c>
      <c r="J22" s="129">
        <v>482</v>
      </c>
      <c r="K22" s="12">
        <f t="shared" si="3"/>
        <v>9.7949886104783594</v>
      </c>
      <c r="L22" s="120">
        <v>131.19999999999999</v>
      </c>
      <c r="M22" s="12">
        <f>100*(L22-L21)/L21</f>
        <v>13.103448275862059</v>
      </c>
      <c r="N22" s="10"/>
      <c r="O22" s="11"/>
    </row>
    <row r="23" spans="1:15" ht="12" customHeight="1" x14ac:dyDescent="0.35">
      <c r="A23" s="101">
        <v>1981</v>
      </c>
      <c r="B23" s="136">
        <v>729</v>
      </c>
      <c r="C23" s="12">
        <f t="shared" si="0"/>
        <v>11.981566820276498</v>
      </c>
      <c r="D23" s="129">
        <v>456.5</v>
      </c>
      <c r="E23" s="12">
        <f t="shared" si="1"/>
        <v>10.479186834462732</v>
      </c>
      <c r="F23" s="136">
        <v>1044</v>
      </c>
      <c r="G23" s="12">
        <f t="shared" si="1"/>
        <v>13.601741022850925</v>
      </c>
      <c r="H23" s="129">
        <v>651</v>
      </c>
      <c r="I23" s="12">
        <f t="shared" si="2"/>
        <v>12.766326000346449</v>
      </c>
      <c r="J23" s="129">
        <v>538</v>
      </c>
      <c r="K23" s="12">
        <f t="shared" si="3"/>
        <v>11.618257261410788</v>
      </c>
      <c r="L23" s="120">
        <v>147.9</v>
      </c>
      <c r="M23" s="12">
        <f t="shared" ref="M23:M46" si="4">100*(L23-L22)/L22</f>
        <v>12.72865853658538</v>
      </c>
      <c r="N23" s="162"/>
      <c r="O23" s="11"/>
    </row>
    <row r="24" spans="1:15" ht="12" customHeight="1" x14ac:dyDescent="0.35">
      <c r="A24" s="101">
        <v>1982</v>
      </c>
      <c r="B24" s="136">
        <v>797</v>
      </c>
      <c r="C24" s="12">
        <f t="shared" si="0"/>
        <v>9.3278463648834027</v>
      </c>
      <c r="D24" s="129">
        <v>488.3</v>
      </c>
      <c r="E24" s="12">
        <f t="shared" si="1"/>
        <v>6.9660460021905823</v>
      </c>
      <c r="F24" s="136">
        <v>1122</v>
      </c>
      <c r="G24" s="12">
        <f t="shared" si="1"/>
        <v>7.4712643678160919</v>
      </c>
      <c r="H24" s="129">
        <v>719.9</v>
      </c>
      <c r="I24" s="12">
        <f t="shared" si="2"/>
        <v>10.583717357910903</v>
      </c>
      <c r="J24" s="129">
        <v>600</v>
      </c>
      <c r="K24" s="12">
        <f t="shared" si="3"/>
        <v>11.524163568773234</v>
      </c>
      <c r="L24" s="120">
        <v>161.9</v>
      </c>
      <c r="M24" s="12">
        <f t="shared" si="4"/>
        <v>9.4658553076402967</v>
      </c>
      <c r="N24" s="162"/>
      <c r="O24" s="11"/>
    </row>
    <row r="25" spans="1:15" ht="12" customHeight="1" x14ac:dyDescent="0.35">
      <c r="A25" s="101">
        <v>1983</v>
      </c>
      <c r="B25" s="136">
        <v>865</v>
      </c>
      <c r="C25" s="12">
        <f t="shared" si="0"/>
        <v>8.5319949811794231</v>
      </c>
      <c r="D25" s="129">
        <v>534</v>
      </c>
      <c r="E25" s="12">
        <f t="shared" si="1"/>
        <v>9.3590006143764057</v>
      </c>
      <c r="F25" s="136">
        <v>1189</v>
      </c>
      <c r="G25" s="12">
        <f t="shared" si="1"/>
        <v>5.9714795008912658</v>
      </c>
      <c r="H25" s="129">
        <v>794.5</v>
      </c>
      <c r="I25" s="12">
        <f t="shared" si="2"/>
        <v>10.362550354215866</v>
      </c>
      <c r="J25" s="129">
        <v>667.7</v>
      </c>
      <c r="K25" s="12">
        <f t="shared" si="3"/>
        <v>11.28333333333334</v>
      </c>
      <c r="L25" s="120">
        <v>175.3</v>
      </c>
      <c r="M25" s="12">
        <f t="shared" si="4"/>
        <v>8.27671402100062</v>
      </c>
      <c r="N25" s="162"/>
      <c r="O25" s="11"/>
    </row>
    <row r="26" spans="1:15" ht="12" customHeight="1" x14ac:dyDescent="0.35">
      <c r="A26" s="101">
        <v>1984</v>
      </c>
      <c r="B26" s="136">
        <v>925</v>
      </c>
      <c r="C26" s="12">
        <f t="shared" si="0"/>
        <v>6.9364161849710984</v>
      </c>
      <c r="D26" s="129">
        <v>566.5</v>
      </c>
      <c r="E26" s="12">
        <f t="shared" si="1"/>
        <v>6.0861423220973787</v>
      </c>
      <c r="F26" s="136">
        <v>1261</v>
      </c>
      <c r="G26" s="12">
        <f t="shared" si="1"/>
        <v>6.0555088309503784</v>
      </c>
      <c r="H26" s="129">
        <v>869.5</v>
      </c>
      <c r="I26" s="12">
        <f t="shared" si="2"/>
        <v>9.4398993077407169</v>
      </c>
      <c r="J26" s="129">
        <v>738.3</v>
      </c>
      <c r="K26" s="12">
        <f t="shared" si="3"/>
        <v>10.57361090310018</v>
      </c>
      <c r="L26" s="120">
        <v>187.5</v>
      </c>
      <c r="M26" s="12">
        <f t="shared" si="4"/>
        <v>6.9594980034226968</v>
      </c>
      <c r="N26" s="162"/>
      <c r="O26" s="11"/>
    </row>
    <row r="27" spans="1:15" ht="12" customHeight="1" x14ac:dyDescent="0.35">
      <c r="A27" s="151">
        <v>1985</v>
      </c>
      <c r="B27" s="135">
        <v>980</v>
      </c>
      <c r="C27" s="18">
        <f t="shared" si="0"/>
        <v>5.9459459459459456</v>
      </c>
      <c r="D27" s="124">
        <v>598.6</v>
      </c>
      <c r="E27" s="18">
        <f t="shared" si="1"/>
        <v>5.6663724624889715</v>
      </c>
      <c r="F27" s="135">
        <v>1324</v>
      </c>
      <c r="G27" s="18">
        <f t="shared" si="1"/>
        <v>4.9960348929421095</v>
      </c>
      <c r="H27" s="124">
        <v>942.7</v>
      </c>
      <c r="I27" s="18">
        <f t="shared" si="2"/>
        <v>8.4186313973548064</v>
      </c>
      <c r="J27" s="124">
        <v>795.1</v>
      </c>
      <c r="K27" s="18">
        <f t="shared" si="3"/>
        <v>7.6933495868888091</v>
      </c>
      <c r="L27" s="119">
        <v>199.3</v>
      </c>
      <c r="M27" s="18">
        <f t="shared" si="4"/>
        <v>6.2933333333333392</v>
      </c>
      <c r="N27" s="162"/>
      <c r="O27" s="11"/>
    </row>
    <row r="28" spans="1:15" ht="12" customHeight="1" x14ac:dyDescent="0.35">
      <c r="A28" s="151">
        <v>1986</v>
      </c>
      <c r="B28" s="135">
        <v>1015</v>
      </c>
      <c r="C28" s="18">
        <f t="shared" si="0"/>
        <v>3.5714285714285716</v>
      </c>
      <c r="D28" s="124">
        <v>624.6</v>
      </c>
      <c r="E28" s="18">
        <f t="shared" si="1"/>
        <v>4.3434680922151685</v>
      </c>
      <c r="F28" s="135">
        <v>1264</v>
      </c>
      <c r="G28" s="18">
        <f t="shared" si="1"/>
        <v>-4.5317220543806647</v>
      </c>
      <c r="H28" s="124">
        <v>1008.4</v>
      </c>
      <c r="I28" s="18">
        <f t="shared" si="2"/>
        <v>6.9693433754110456</v>
      </c>
      <c r="J28" s="124">
        <v>859.6</v>
      </c>
      <c r="K28" s="18">
        <f t="shared" si="3"/>
        <v>8.1121871462709088</v>
      </c>
      <c r="L28" s="119">
        <v>204.7</v>
      </c>
      <c r="M28" s="18">
        <f t="shared" si="4"/>
        <v>2.7094831911690802</v>
      </c>
      <c r="N28" s="162"/>
      <c r="O28" s="11"/>
    </row>
    <row r="29" spans="1:15" ht="12" customHeight="1" x14ac:dyDescent="0.35">
      <c r="A29" s="151">
        <v>1987</v>
      </c>
      <c r="B29" s="135">
        <v>1052</v>
      </c>
      <c r="C29" s="18">
        <f t="shared" si="0"/>
        <v>3.645320197044335</v>
      </c>
      <c r="D29" s="124">
        <v>653.1</v>
      </c>
      <c r="E29" s="18">
        <f t="shared" si="1"/>
        <v>4.5629202689721424</v>
      </c>
      <c r="F29" s="135">
        <v>1281</v>
      </c>
      <c r="G29" s="18">
        <f t="shared" si="1"/>
        <v>1.3449367088607596</v>
      </c>
      <c r="H29" s="124">
        <v>1079.3</v>
      </c>
      <c r="I29" s="18">
        <f t="shared" si="2"/>
        <v>7.0309401031336751</v>
      </c>
      <c r="J29" s="124">
        <v>904.4</v>
      </c>
      <c r="K29" s="18">
        <f t="shared" si="3"/>
        <v>5.2117263843648152</v>
      </c>
      <c r="L29" s="119">
        <v>213.1</v>
      </c>
      <c r="M29" s="18">
        <f t="shared" si="4"/>
        <v>4.1035661944308774</v>
      </c>
      <c r="N29" s="162"/>
      <c r="O29" s="11"/>
    </row>
    <row r="30" spans="1:15" ht="12" customHeight="1" x14ac:dyDescent="0.35">
      <c r="A30" s="151">
        <v>1988</v>
      </c>
      <c r="B30" s="135">
        <v>1104</v>
      </c>
      <c r="C30" s="18">
        <f t="shared" si="0"/>
        <v>4.9429657794676807</v>
      </c>
      <c r="D30" s="124">
        <v>696.3</v>
      </c>
      <c r="E30" s="18">
        <f t="shared" si="1"/>
        <v>6.6146072576940629</v>
      </c>
      <c r="F30" s="135">
        <v>1325</v>
      </c>
      <c r="G30" s="18">
        <f t="shared" si="1"/>
        <v>3.4348165495706477</v>
      </c>
      <c r="H30" s="124">
        <v>1176.2</v>
      </c>
      <c r="I30" s="18">
        <f t="shared" si="2"/>
        <v>8.9780413230797826</v>
      </c>
      <c r="J30" s="124">
        <v>972.2</v>
      </c>
      <c r="K30" s="18">
        <f t="shared" si="3"/>
        <v>7.4966828836797959</v>
      </c>
      <c r="L30" s="119">
        <v>226.3</v>
      </c>
      <c r="M30" s="18">
        <f t="shared" si="4"/>
        <v>6.1942749882684272</v>
      </c>
      <c r="N30" s="162"/>
      <c r="O30" s="11"/>
    </row>
    <row r="31" spans="1:15" ht="12" customHeight="1" x14ac:dyDescent="0.35">
      <c r="A31" s="151">
        <v>1989</v>
      </c>
      <c r="B31" s="135">
        <v>1177</v>
      </c>
      <c r="C31" s="18">
        <f t="shared" si="0"/>
        <v>6.61231884057971</v>
      </c>
      <c r="D31" s="124">
        <v>751</v>
      </c>
      <c r="E31" s="18">
        <f t="shared" si="1"/>
        <v>7.8558092776102324</v>
      </c>
      <c r="F31" s="135">
        <v>1390</v>
      </c>
      <c r="G31" s="18">
        <f t="shared" si="1"/>
        <v>4.9056603773584904</v>
      </c>
      <c r="H31" s="124">
        <v>1280.5999999999999</v>
      </c>
      <c r="I31" s="18">
        <f t="shared" si="2"/>
        <v>8.8760414895425814</v>
      </c>
      <c r="J31" s="124">
        <v>1052.9000000000001</v>
      </c>
      <c r="K31" s="18">
        <f t="shared" si="3"/>
        <v>8.3007611602550959</v>
      </c>
      <c r="L31" s="119">
        <v>241.9</v>
      </c>
      <c r="M31" s="18">
        <f t="shared" si="4"/>
        <v>6.8935041979672977</v>
      </c>
      <c r="N31" s="162"/>
      <c r="O31" s="11"/>
    </row>
    <row r="32" spans="1:15" ht="12" customHeight="1" x14ac:dyDescent="0.35">
      <c r="A32" s="101">
        <v>1990</v>
      </c>
      <c r="B32" s="136">
        <v>1248</v>
      </c>
      <c r="C32" s="12">
        <f t="shared" si="0"/>
        <v>6.0322854715378078</v>
      </c>
      <c r="D32" s="129">
        <v>805.4</v>
      </c>
      <c r="E32" s="12">
        <f t="shared" si="1"/>
        <v>7.2436750998668415</v>
      </c>
      <c r="F32" s="136">
        <v>1435</v>
      </c>
      <c r="G32" s="12">
        <f t="shared" si="1"/>
        <v>3.2374100719424459</v>
      </c>
      <c r="H32" s="129">
        <v>1398.2</v>
      </c>
      <c r="I32" s="12">
        <f t="shared" si="2"/>
        <v>9.1831953771669657</v>
      </c>
      <c r="J32" s="129">
        <v>1154</v>
      </c>
      <c r="K32" s="12">
        <f t="shared" si="3"/>
        <v>9.6020514768733882</v>
      </c>
      <c r="L32" s="120">
        <v>263.3</v>
      </c>
      <c r="M32" s="12">
        <f t="shared" si="4"/>
        <v>8.8466308391897499</v>
      </c>
      <c r="N32" s="162"/>
      <c r="O32" s="11"/>
    </row>
    <row r="33" spans="1:19" ht="12" customHeight="1" x14ac:dyDescent="0.35">
      <c r="A33" s="101">
        <v>1991</v>
      </c>
      <c r="B33" s="136">
        <v>1300</v>
      </c>
      <c r="C33" s="12">
        <f t="shared" si="0"/>
        <v>4.166666666666667</v>
      </c>
      <c r="D33" s="129">
        <v>821.8</v>
      </c>
      <c r="E33" s="12">
        <f t="shared" si="1"/>
        <v>2.0362552768810502</v>
      </c>
      <c r="F33" s="136">
        <v>1443</v>
      </c>
      <c r="G33" s="12">
        <f t="shared" si="1"/>
        <v>0.55749128919860624</v>
      </c>
      <c r="H33" s="129">
        <v>1487</v>
      </c>
      <c r="I33" s="12">
        <f t="shared" si="2"/>
        <v>6.3510227435273894</v>
      </c>
      <c r="J33" s="129">
        <v>1234.2</v>
      </c>
      <c r="K33" s="12">
        <f t="shared" si="3"/>
        <v>6.9497400346620486</v>
      </c>
      <c r="L33" s="120">
        <v>277.39999999999998</v>
      </c>
      <c r="M33" s="12">
        <f t="shared" si="4"/>
        <v>5.3551082415495497</v>
      </c>
      <c r="N33" s="162"/>
      <c r="O33" s="11"/>
    </row>
    <row r="34" spans="1:19" ht="12" customHeight="1" x14ac:dyDescent="0.35">
      <c r="A34" s="101">
        <v>1992</v>
      </c>
      <c r="B34" s="136">
        <v>1333</v>
      </c>
      <c r="C34" s="12">
        <f t="shared" si="0"/>
        <v>2.5384615384615383</v>
      </c>
      <c r="D34" s="129">
        <v>807.5</v>
      </c>
      <c r="E34" s="12">
        <f t="shared" si="1"/>
        <v>-1.7400827451934724</v>
      </c>
      <c r="F34" s="136">
        <v>1475</v>
      </c>
      <c r="G34" s="12">
        <f t="shared" si="1"/>
        <v>2.2176022176022174</v>
      </c>
      <c r="H34" s="129">
        <v>1515.2</v>
      </c>
      <c r="I34" s="12">
        <f t="shared" si="2"/>
        <v>1.8964357767316775</v>
      </c>
      <c r="J34" s="129">
        <v>1269.0999999999999</v>
      </c>
      <c r="K34" s="12">
        <f t="shared" si="3"/>
        <v>2.8277426673148485</v>
      </c>
      <c r="L34" s="120">
        <v>283.10000000000002</v>
      </c>
      <c r="M34" s="12">
        <f t="shared" si="4"/>
        <v>2.0547945205479619</v>
      </c>
      <c r="N34" s="162"/>
      <c r="O34" s="11"/>
    </row>
    <row r="35" spans="1:19" ht="12" customHeight="1" x14ac:dyDescent="0.45">
      <c r="A35" s="101">
        <v>1993</v>
      </c>
      <c r="B35" s="136">
        <v>1361</v>
      </c>
      <c r="C35" s="12">
        <f t="shared" si="0"/>
        <v>2.1005251312828208</v>
      </c>
      <c r="D35" s="129">
        <v>809.9</v>
      </c>
      <c r="E35" s="12">
        <f t="shared" si="1"/>
        <v>0.29721362229101883</v>
      </c>
      <c r="F35" s="136">
        <v>1540</v>
      </c>
      <c r="G35" s="12">
        <f t="shared" si="1"/>
        <v>4.406779661016949</v>
      </c>
      <c r="H35" s="129">
        <v>1526.2</v>
      </c>
      <c r="I35" s="12">
        <f t="shared" si="2"/>
        <v>0.72597676874340022</v>
      </c>
      <c r="J35" s="129">
        <v>1285.8</v>
      </c>
      <c r="K35" s="12">
        <f t="shared" si="3"/>
        <v>1.3158931526278501</v>
      </c>
      <c r="L35" s="120">
        <v>287.2</v>
      </c>
      <c r="M35" s="12">
        <f t="shared" si="4"/>
        <v>1.4482515012363002</v>
      </c>
      <c r="N35" s="162"/>
      <c r="O35" s="11"/>
      <c r="Q35" s="78"/>
      <c r="R35" s="78"/>
      <c r="S35" s="79"/>
    </row>
    <row r="36" spans="1:19" ht="12" customHeight="1" x14ac:dyDescent="0.45">
      <c r="A36" s="101">
        <v>1994</v>
      </c>
      <c r="B36" s="136">
        <v>1376</v>
      </c>
      <c r="C36" s="12">
        <f t="shared" si="0"/>
        <v>1.1021307861866274</v>
      </c>
      <c r="D36" s="129">
        <v>822</v>
      </c>
      <c r="E36" s="12">
        <f t="shared" si="1"/>
        <v>1.4940116063711597</v>
      </c>
      <c r="F36" s="136">
        <v>1565</v>
      </c>
      <c r="G36" s="12">
        <f t="shared" si="1"/>
        <v>1.6233766233766234</v>
      </c>
      <c r="H36" s="129">
        <v>1556.7</v>
      </c>
      <c r="I36" s="12">
        <f t="shared" si="2"/>
        <v>1.9984274669112829</v>
      </c>
      <c r="J36" s="129">
        <v>1294.8</v>
      </c>
      <c r="K36" s="12">
        <f t="shared" si="3"/>
        <v>0.69995333644423707</v>
      </c>
      <c r="L36" s="120">
        <v>292.3</v>
      </c>
      <c r="M36" s="12">
        <f t="shared" si="4"/>
        <v>1.7757660167131</v>
      </c>
      <c r="N36" s="162"/>
      <c r="O36" s="11"/>
      <c r="Q36" s="78"/>
      <c r="R36" s="78"/>
      <c r="S36" s="79"/>
    </row>
    <row r="37" spans="1:19" ht="12" customHeight="1" x14ac:dyDescent="0.45">
      <c r="A37" s="151">
        <v>1995</v>
      </c>
      <c r="B37" s="135">
        <v>1390</v>
      </c>
      <c r="C37" s="18">
        <f t="shared" si="0"/>
        <v>1.0174418604651163</v>
      </c>
      <c r="D37" s="124">
        <v>832.5</v>
      </c>
      <c r="E37" s="18">
        <f t="shared" si="1"/>
        <v>1.2773722627737227</v>
      </c>
      <c r="F37" s="135">
        <v>1567</v>
      </c>
      <c r="G37" s="18">
        <f t="shared" si="1"/>
        <v>0.12779552715654952</v>
      </c>
      <c r="H37" s="124">
        <v>1629.4</v>
      </c>
      <c r="I37" s="18">
        <f t="shared" si="2"/>
        <v>4.6701355431361238</v>
      </c>
      <c r="J37" s="124">
        <v>1343</v>
      </c>
      <c r="K37" s="18">
        <f t="shared" si="3"/>
        <v>3.7225826382452927</v>
      </c>
      <c r="L37" s="119">
        <v>301.5</v>
      </c>
      <c r="M37" s="18">
        <f t="shared" si="4"/>
        <v>3.1474512487170676</v>
      </c>
      <c r="N37" s="162"/>
      <c r="O37" s="11"/>
      <c r="Q37" s="78"/>
      <c r="R37" s="78"/>
      <c r="S37" s="79"/>
    </row>
    <row r="38" spans="1:19" ht="12" customHeight="1" x14ac:dyDescent="0.45">
      <c r="A38" s="151">
        <v>1996</v>
      </c>
      <c r="B38" s="135">
        <v>1398</v>
      </c>
      <c r="C38" s="18">
        <f t="shared" si="0"/>
        <v>0.57553956834532372</v>
      </c>
      <c r="D38" s="124">
        <v>825.8</v>
      </c>
      <c r="E38" s="18">
        <f t="shared" si="1"/>
        <v>-0.80480480480481031</v>
      </c>
      <c r="F38" s="135">
        <v>1577</v>
      </c>
      <c r="G38" s="18">
        <f t="shared" si="1"/>
        <v>0.63816209317166561</v>
      </c>
      <c r="H38" s="135">
        <v>1693</v>
      </c>
      <c r="I38" s="18">
        <f t="shared" si="2"/>
        <v>3.903277279980355</v>
      </c>
      <c r="J38" s="135">
        <v>1397</v>
      </c>
      <c r="K38" s="18">
        <f t="shared" si="3"/>
        <v>4.0208488458674605</v>
      </c>
      <c r="L38" s="119">
        <v>306.89999999999998</v>
      </c>
      <c r="M38" s="18">
        <f t="shared" si="4"/>
        <v>1.7910447761193955</v>
      </c>
      <c r="N38" s="162"/>
      <c r="O38" s="11"/>
      <c r="Q38" s="79"/>
      <c r="R38" s="79"/>
      <c r="S38" s="80"/>
    </row>
    <row r="39" spans="1:19" ht="12" customHeight="1" x14ac:dyDescent="0.45">
      <c r="A39" s="151">
        <v>1997</v>
      </c>
      <c r="B39" s="135">
        <v>1415</v>
      </c>
      <c r="C39" s="18">
        <f t="shared" si="0"/>
        <v>1.2160228898426324</v>
      </c>
      <c r="D39" s="124">
        <v>846.2</v>
      </c>
      <c r="E39" s="18">
        <f t="shared" si="1"/>
        <v>2.4703317994671945</v>
      </c>
      <c r="F39" s="135">
        <v>1601</v>
      </c>
      <c r="G39" s="18">
        <f t="shared" si="1"/>
        <v>1.5218769816106532</v>
      </c>
      <c r="H39" s="135">
        <v>1730</v>
      </c>
      <c r="I39" s="18">
        <f t="shared" si="2"/>
        <v>2.1854695806261075</v>
      </c>
      <c r="J39" s="135">
        <v>1424</v>
      </c>
      <c r="K39" s="18">
        <f t="shared" si="3"/>
        <v>1.9327129563350036</v>
      </c>
      <c r="L39" s="119">
        <v>310.60000000000002</v>
      </c>
      <c r="M39" s="18">
        <f t="shared" si="4"/>
        <v>1.205604431410898</v>
      </c>
      <c r="N39" s="162"/>
      <c r="O39" s="11"/>
      <c r="Q39" s="78"/>
      <c r="R39" s="79"/>
      <c r="S39" s="80"/>
    </row>
    <row r="40" spans="1:19" ht="12" customHeight="1" x14ac:dyDescent="0.45">
      <c r="A40" s="151">
        <v>1998</v>
      </c>
      <c r="B40" s="135">
        <v>1435</v>
      </c>
      <c r="C40" s="18">
        <f t="shared" si="0"/>
        <v>1.4134275618374559</v>
      </c>
      <c r="D40" s="124">
        <v>865.6</v>
      </c>
      <c r="E40" s="18">
        <f t="shared" si="1"/>
        <v>2.2926022216969955</v>
      </c>
      <c r="F40" s="135">
        <v>1577</v>
      </c>
      <c r="G40" s="18">
        <f t="shared" si="1"/>
        <v>-1.4990630855715179</v>
      </c>
      <c r="H40" s="135">
        <v>1789</v>
      </c>
      <c r="I40" s="18">
        <f t="shared" si="2"/>
        <v>3.4104046242774566</v>
      </c>
      <c r="J40" s="135">
        <v>1471</v>
      </c>
      <c r="K40" s="18">
        <f t="shared" si="3"/>
        <v>3.3005617977528088</v>
      </c>
      <c r="L40" s="119">
        <v>319.5</v>
      </c>
      <c r="M40" s="18">
        <f t="shared" si="4"/>
        <v>2.8654217643271012</v>
      </c>
      <c r="N40" s="162"/>
      <c r="O40" s="11"/>
      <c r="Q40" s="78"/>
      <c r="R40" s="79"/>
      <c r="S40" s="80"/>
    </row>
    <row r="41" spans="1:19" ht="12" customHeight="1" x14ac:dyDescent="0.45">
      <c r="A41" s="151">
        <v>1999</v>
      </c>
      <c r="B41" s="135">
        <v>1452</v>
      </c>
      <c r="C41" s="18">
        <f t="shared" si="0"/>
        <v>1.1846689895470384</v>
      </c>
      <c r="D41" s="124">
        <v>877.7</v>
      </c>
      <c r="E41" s="18">
        <f t="shared" si="1"/>
        <v>1.3978743068391892</v>
      </c>
      <c r="F41" s="135">
        <v>1573</v>
      </c>
      <c r="G41" s="18">
        <f t="shared" si="1"/>
        <v>-0.2536461636017755</v>
      </c>
      <c r="H41" s="135">
        <v>1839</v>
      </c>
      <c r="I41" s="18">
        <f t="shared" si="2"/>
        <v>2.7948574622694244</v>
      </c>
      <c r="J41" s="135">
        <v>1506</v>
      </c>
      <c r="K41" s="18">
        <f t="shared" si="3"/>
        <v>2.3793337865397688</v>
      </c>
      <c r="L41" s="119">
        <v>324.7</v>
      </c>
      <c r="M41" s="18">
        <f t="shared" si="4"/>
        <v>1.6275430359937366</v>
      </c>
      <c r="N41" s="162"/>
      <c r="O41" s="11"/>
      <c r="Q41" s="78"/>
      <c r="R41" s="79"/>
      <c r="S41" s="80"/>
    </row>
    <row r="42" spans="1:19" ht="13.5" customHeight="1" x14ac:dyDescent="0.45">
      <c r="A42" s="101">
        <v>2000</v>
      </c>
      <c r="B42" s="136">
        <v>1501</v>
      </c>
      <c r="C42" s="12">
        <f t="shared" si="0"/>
        <v>3.3746556473829199</v>
      </c>
      <c r="D42" s="129">
        <v>903.6</v>
      </c>
      <c r="E42" s="12">
        <f t="shared" si="1"/>
        <v>2.9508943830465961</v>
      </c>
      <c r="F42" s="136">
        <v>1700</v>
      </c>
      <c r="G42" s="12">
        <f t="shared" si="1"/>
        <v>8.0737444373808014</v>
      </c>
      <c r="H42" s="136">
        <v>1912</v>
      </c>
      <c r="I42" s="12">
        <f t="shared" si="2"/>
        <v>3.9695486677542142</v>
      </c>
      <c r="J42" s="136">
        <v>1551</v>
      </c>
      <c r="K42" s="12">
        <f t="shared" si="3"/>
        <v>2.9880478087649402</v>
      </c>
      <c r="L42" s="120">
        <v>336.1</v>
      </c>
      <c r="M42" s="12">
        <f t="shared" si="4"/>
        <v>3.5109331690791605</v>
      </c>
      <c r="N42" s="163">
        <v>100</v>
      </c>
      <c r="O42" s="11"/>
      <c r="Q42" s="78"/>
      <c r="R42" s="79"/>
      <c r="S42" s="80"/>
    </row>
    <row r="43" spans="1:19" ht="13.5" customHeight="1" x14ac:dyDescent="0.45">
      <c r="A43" s="101">
        <v>2001</v>
      </c>
      <c r="B43" s="136">
        <v>1539</v>
      </c>
      <c r="C43" s="12">
        <f t="shared" si="0"/>
        <v>2.5316455696202533</v>
      </c>
      <c r="D43" s="129">
        <v>930.1</v>
      </c>
      <c r="E43" s="12">
        <f t="shared" si="1"/>
        <v>2.9327135900841079</v>
      </c>
      <c r="F43" s="136">
        <v>1706</v>
      </c>
      <c r="G43" s="12">
        <f t="shared" si="1"/>
        <v>0.35294117647058826</v>
      </c>
      <c r="H43" s="136">
        <v>1999</v>
      </c>
      <c r="I43" s="12">
        <f t="shared" si="2"/>
        <v>4.5502092050209209</v>
      </c>
      <c r="J43" s="136">
        <v>1606</v>
      </c>
      <c r="K43" s="12">
        <f t="shared" si="3"/>
        <v>3.5460992907801416</v>
      </c>
      <c r="L43" s="120">
        <v>346.4</v>
      </c>
      <c r="M43" s="12">
        <f t="shared" si="4"/>
        <v>3.0645641178220631</v>
      </c>
      <c r="N43" s="164">
        <v>103.4</v>
      </c>
      <c r="O43" s="12">
        <f>100*(N43-N42)/N42</f>
        <v>3.4000000000000057</v>
      </c>
      <c r="Q43" s="79"/>
      <c r="R43" s="79"/>
      <c r="S43" s="80"/>
    </row>
    <row r="44" spans="1:19" ht="13.5" customHeight="1" x14ac:dyDescent="0.45">
      <c r="A44" s="101">
        <v>2002</v>
      </c>
      <c r="B44" s="136">
        <v>1563</v>
      </c>
      <c r="C44" s="12">
        <f t="shared" si="0"/>
        <v>1.5594541910331383</v>
      </c>
      <c r="D44" s="129">
        <v>937.5</v>
      </c>
      <c r="E44" s="12">
        <f t="shared" si="1"/>
        <v>0.79561337490592166</v>
      </c>
      <c r="F44" s="136">
        <v>1693</v>
      </c>
      <c r="G44" s="12">
        <f t="shared" si="1"/>
        <v>-0.7620164126611958</v>
      </c>
      <c r="H44" s="136">
        <v>2069</v>
      </c>
      <c r="I44" s="12">
        <f t="shared" si="2"/>
        <v>3.5017508754377187</v>
      </c>
      <c r="J44" s="136">
        <v>1657</v>
      </c>
      <c r="K44" s="12">
        <f t="shared" si="3"/>
        <v>3.1755915317559151</v>
      </c>
      <c r="L44" s="120">
        <v>341.1</v>
      </c>
      <c r="M44" s="12">
        <f t="shared" si="4"/>
        <v>-1.5300230946882087</v>
      </c>
      <c r="N44" s="164">
        <v>105.9</v>
      </c>
      <c r="O44" s="12">
        <f>100*(N44-N43)/N43</f>
        <v>2.4177949709864603</v>
      </c>
      <c r="Q44" s="78"/>
      <c r="R44" s="79"/>
      <c r="S44" s="80"/>
    </row>
    <row r="45" spans="1:19" ht="13.5" customHeight="1" x14ac:dyDescent="0.45">
      <c r="A45" s="101">
        <v>2003</v>
      </c>
      <c r="B45" s="136">
        <v>1577</v>
      </c>
      <c r="C45" s="12">
        <f t="shared" si="0"/>
        <v>0.89571337172104926</v>
      </c>
      <c r="D45" s="129">
        <v>955</v>
      </c>
      <c r="E45" s="12">
        <f t="shared" si="1"/>
        <v>1.8666666666666667</v>
      </c>
      <c r="F45" s="136">
        <v>1695</v>
      </c>
      <c r="G45" s="12">
        <f t="shared" si="1"/>
        <v>0.11813349084465447</v>
      </c>
      <c r="H45" s="136">
        <v>2151</v>
      </c>
      <c r="I45" s="12">
        <f t="shared" si="2"/>
        <v>3.9632672788786856</v>
      </c>
      <c r="J45" s="136">
        <v>1718</v>
      </c>
      <c r="K45" s="12">
        <f t="shared" si="3"/>
        <v>3.6813518406759203</v>
      </c>
      <c r="L45" s="120">
        <v>350.9</v>
      </c>
      <c r="M45" s="12">
        <f t="shared" si="4"/>
        <v>2.8730577543242317</v>
      </c>
      <c r="N45" s="164">
        <v>111</v>
      </c>
      <c r="O45" s="12">
        <f t="shared" ref="O45:O46" si="5">100*(N45-N44)/N44</f>
        <v>4.8158640226628835</v>
      </c>
      <c r="Q45" s="78"/>
      <c r="R45" s="79"/>
      <c r="S45" s="80"/>
    </row>
    <row r="46" spans="1:19" ht="13.5" customHeight="1" x14ac:dyDescent="0.45">
      <c r="A46" s="101">
        <v>2004</v>
      </c>
      <c r="B46" s="136">
        <v>1580</v>
      </c>
      <c r="C46" s="12">
        <f t="shared" si="0"/>
        <v>0.19023462270133165</v>
      </c>
      <c r="D46" s="129">
        <f>AVERAGE(D47:D58)</f>
        <v>978.15000000000009</v>
      </c>
      <c r="E46" s="12">
        <f t="shared" si="1"/>
        <v>2.4240837696335173</v>
      </c>
      <c r="F46" s="136">
        <v>1711</v>
      </c>
      <c r="G46" s="12">
        <f t="shared" si="1"/>
        <v>0.94395280235988199</v>
      </c>
      <c r="H46" s="136">
        <v>2232</v>
      </c>
      <c r="I46" s="12">
        <f t="shared" si="2"/>
        <v>3.7656903765690375</v>
      </c>
      <c r="J46" s="136">
        <v>1786</v>
      </c>
      <c r="K46" s="12">
        <f t="shared" si="3"/>
        <v>3.9580908032596041</v>
      </c>
      <c r="L46" s="120">
        <v>362.2</v>
      </c>
      <c r="M46" s="12">
        <f t="shared" si="4"/>
        <v>3.2202906811057317</v>
      </c>
      <c r="N46" s="164">
        <v>113.3</v>
      </c>
      <c r="O46" s="12">
        <f t="shared" si="5"/>
        <v>2.0720720720720696</v>
      </c>
      <c r="Q46" s="78"/>
      <c r="R46" s="79"/>
      <c r="S46" s="80"/>
    </row>
    <row r="47" spans="1:19" ht="13.5" hidden="1" customHeight="1" outlineLevel="1" x14ac:dyDescent="0.45">
      <c r="A47" s="152" t="s">
        <v>1</v>
      </c>
      <c r="B47" s="58">
        <v>1572</v>
      </c>
      <c r="C47" s="81"/>
      <c r="D47" s="146">
        <v>958.3</v>
      </c>
      <c r="E47" s="81"/>
      <c r="F47" s="58">
        <v>1702</v>
      </c>
      <c r="G47" s="81"/>
      <c r="H47" s="121"/>
      <c r="I47" s="81"/>
      <c r="J47" s="117"/>
      <c r="K47" s="82"/>
      <c r="L47" s="117"/>
      <c r="M47" s="82"/>
      <c r="N47" s="165"/>
      <c r="O47" s="90"/>
      <c r="Q47" s="78"/>
      <c r="R47" s="79"/>
      <c r="S47" s="80"/>
    </row>
    <row r="48" spans="1:19" ht="13.5" hidden="1" customHeight="1" outlineLevel="1" x14ac:dyDescent="0.45">
      <c r="A48" s="152" t="s">
        <v>2</v>
      </c>
      <c r="B48" s="58">
        <v>1581</v>
      </c>
      <c r="C48" s="81"/>
      <c r="D48" s="146">
        <v>959.3</v>
      </c>
      <c r="E48" s="81"/>
      <c r="F48" s="58">
        <v>1695</v>
      </c>
      <c r="G48" s="81"/>
      <c r="H48" s="121"/>
      <c r="I48" s="81"/>
      <c r="J48" s="117"/>
      <c r="K48" s="82"/>
      <c r="L48" s="117"/>
      <c r="M48" s="82"/>
      <c r="N48" s="165"/>
      <c r="O48" s="90"/>
      <c r="Q48" s="79"/>
      <c r="R48" s="79"/>
      <c r="S48" s="80"/>
    </row>
    <row r="49" spans="1:19" ht="13.5" hidden="1" customHeight="1" outlineLevel="1" x14ac:dyDescent="0.45">
      <c r="A49" s="152" t="s">
        <v>3</v>
      </c>
      <c r="B49" s="58">
        <v>1576</v>
      </c>
      <c r="C49" s="81"/>
      <c r="D49" s="146">
        <v>966</v>
      </c>
      <c r="E49" s="81"/>
      <c r="F49" s="58">
        <v>1703</v>
      </c>
      <c r="G49" s="81"/>
      <c r="H49" s="58">
        <v>2195</v>
      </c>
      <c r="I49" s="81"/>
      <c r="J49" s="58">
        <v>1759</v>
      </c>
      <c r="K49" s="82"/>
      <c r="L49" s="88">
        <v>357.7</v>
      </c>
      <c r="M49" s="82"/>
      <c r="N49" s="166">
        <v>112</v>
      </c>
      <c r="O49" s="90"/>
      <c r="Q49" s="78"/>
      <c r="R49" s="79"/>
      <c r="S49" s="80"/>
    </row>
    <row r="50" spans="1:19" ht="13.5" hidden="1" customHeight="1" outlineLevel="1" x14ac:dyDescent="0.45">
      <c r="A50" s="152" t="s">
        <v>4</v>
      </c>
      <c r="B50" s="58">
        <v>1576</v>
      </c>
      <c r="C50" s="81"/>
      <c r="D50" s="146">
        <v>971</v>
      </c>
      <c r="E50" s="81"/>
      <c r="F50" s="58">
        <v>1699</v>
      </c>
      <c r="G50" s="81"/>
      <c r="H50" s="121"/>
      <c r="I50" s="81"/>
      <c r="J50" s="117"/>
      <c r="K50" s="82"/>
      <c r="L50" s="121"/>
      <c r="M50" s="82"/>
      <c r="N50" s="165"/>
      <c r="O50" s="90"/>
      <c r="Q50" s="78"/>
      <c r="R50" s="79"/>
      <c r="S50" s="80"/>
    </row>
    <row r="51" spans="1:19" ht="13.5" hidden="1" customHeight="1" outlineLevel="1" x14ac:dyDescent="0.45">
      <c r="A51" s="152" t="s">
        <v>5</v>
      </c>
      <c r="B51" s="58">
        <v>1578</v>
      </c>
      <c r="C51" s="81"/>
      <c r="D51" s="146">
        <v>974.2</v>
      </c>
      <c r="E51" s="81"/>
      <c r="F51" s="58">
        <v>1709</v>
      </c>
      <c r="G51" s="81"/>
      <c r="H51" s="58"/>
      <c r="I51" s="81"/>
      <c r="J51" s="137"/>
      <c r="K51" s="82"/>
      <c r="L51" s="121"/>
      <c r="M51" s="82"/>
      <c r="N51" s="165"/>
      <c r="O51" s="90"/>
      <c r="Q51" s="78"/>
      <c r="R51" s="79"/>
      <c r="S51" s="80"/>
    </row>
    <row r="52" spans="1:19" ht="13.5" hidden="1" customHeight="1" outlineLevel="1" x14ac:dyDescent="0.45">
      <c r="A52" s="152" t="s">
        <v>6</v>
      </c>
      <c r="B52" s="58">
        <v>1577</v>
      </c>
      <c r="C52" s="81"/>
      <c r="D52" s="146">
        <v>980.2</v>
      </c>
      <c r="E52" s="81"/>
      <c r="F52" s="58">
        <v>1700</v>
      </c>
      <c r="G52" s="81"/>
      <c r="H52" s="58">
        <v>2233</v>
      </c>
      <c r="I52" s="81"/>
      <c r="J52" s="58">
        <v>1783</v>
      </c>
      <c r="K52" s="82"/>
      <c r="L52" s="88">
        <v>361.9</v>
      </c>
      <c r="M52" s="82"/>
      <c r="N52" s="166">
        <v>113.4</v>
      </c>
      <c r="O52" s="90"/>
      <c r="Q52" s="78"/>
      <c r="R52" s="79"/>
      <c r="S52" s="80"/>
    </row>
    <row r="53" spans="1:19" ht="13.5" hidden="1" customHeight="1" outlineLevel="1" x14ac:dyDescent="0.45">
      <c r="A53" s="152" t="s">
        <v>7</v>
      </c>
      <c r="B53" s="58">
        <v>1575</v>
      </c>
      <c r="C53" s="81"/>
      <c r="D53" s="146">
        <v>982.3</v>
      </c>
      <c r="E53" s="81"/>
      <c r="F53" s="58">
        <v>1712</v>
      </c>
      <c r="G53" s="81"/>
      <c r="H53" s="58"/>
      <c r="I53" s="81"/>
      <c r="J53" s="117"/>
      <c r="K53" s="82"/>
      <c r="L53" s="121"/>
      <c r="M53" s="82"/>
      <c r="N53" s="165"/>
      <c r="O53" s="90"/>
      <c r="Q53" s="79"/>
      <c r="R53" s="79"/>
      <c r="S53" s="80"/>
    </row>
    <row r="54" spans="1:19" ht="13.5" hidden="1" customHeight="1" outlineLevel="1" x14ac:dyDescent="0.45">
      <c r="A54" s="152" t="s">
        <v>8</v>
      </c>
      <c r="B54" s="58">
        <v>1579</v>
      </c>
      <c r="C54" s="81"/>
      <c r="D54" s="146">
        <v>986.2</v>
      </c>
      <c r="E54" s="81"/>
      <c r="F54" s="58">
        <v>1722</v>
      </c>
      <c r="G54" s="81"/>
      <c r="H54" s="58"/>
      <c r="I54" s="81"/>
      <c r="J54" s="117"/>
      <c r="K54" s="82"/>
      <c r="L54" s="121"/>
      <c r="M54" s="82"/>
      <c r="N54" s="165"/>
      <c r="O54" s="90"/>
      <c r="Q54" s="78"/>
      <c r="R54" s="79"/>
      <c r="S54" s="80"/>
    </row>
    <row r="55" spans="1:19" ht="13.5" hidden="1" customHeight="1" outlineLevel="1" x14ac:dyDescent="0.45">
      <c r="A55" s="152" t="s">
        <v>9</v>
      </c>
      <c r="B55" s="58">
        <v>1585</v>
      </c>
      <c r="C55" s="84"/>
      <c r="D55" s="146">
        <v>986.9</v>
      </c>
      <c r="E55" s="81"/>
      <c r="F55" s="58">
        <v>1725</v>
      </c>
      <c r="G55" s="81"/>
      <c r="H55" s="58">
        <v>2242</v>
      </c>
      <c r="I55" s="81"/>
      <c r="J55" s="58">
        <v>1793</v>
      </c>
      <c r="K55" s="82"/>
      <c r="L55" s="88">
        <v>363.8</v>
      </c>
      <c r="M55" s="82"/>
      <c r="N55" s="166">
        <v>113.5</v>
      </c>
      <c r="O55" s="90"/>
      <c r="Q55" s="78"/>
      <c r="R55" s="79"/>
      <c r="S55" s="80"/>
    </row>
    <row r="56" spans="1:19" ht="13.5" hidden="1" customHeight="1" outlineLevel="1" x14ac:dyDescent="0.45">
      <c r="A56" s="152" t="s">
        <v>10</v>
      </c>
      <c r="B56" s="58">
        <v>1590</v>
      </c>
      <c r="C56" s="81"/>
      <c r="D56" s="146">
        <v>989.6</v>
      </c>
      <c r="E56" s="81"/>
      <c r="F56" s="58">
        <v>1737</v>
      </c>
      <c r="G56" s="81"/>
      <c r="H56" s="58"/>
      <c r="I56" s="81"/>
      <c r="J56" s="117"/>
      <c r="K56" s="82"/>
      <c r="L56" s="121"/>
      <c r="M56" s="82"/>
      <c r="N56" s="165"/>
      <c r="O56" s="90"/>
      <c r="Q56" s="78"/>
      <c r="R56" s="79"/>
      <c r="S56" s="80"/>
    </row>
    <row r="57" spans="1:19" ht="13.5" hidden="1" customHeight="1" outlineLevel="1" x14ac:dyDescent="0.45">
      <c r="A57" s="152" t="s">
        <v>11</v>
      </c>
      <c r="B57" s="58">
        <v>1583</v>
      </c>
      <c r="C57" s="81"/>
      <c r="D57" s="146">
        <v>991.7</v>
      </c>
      <c r="E57" s="81"/>
      <c r="F57" s="58">
        <v>1722</v>
      </c>
      <c r="G57" s="81"/>
      <c r="H57" s="58"/>
      <c r="I57" s="81"/>
      <c r="J57" s="117"/>
      <c r="K57" s="82"/>
      <c r="L57" s="121"/>
      <c r="M57" s="82"/>
      <c r="N57" s="165"/>
      <c r="O57" s="90"/>
      <c r="Q57" s="78"/>
      <c r="R57" s="79"/>
      <c r="S57" s="80"/>
    </row>
    <row r="58" spans="1:19" ht="13.5" hidden="1" customHeight="1" outlineLevel="1" x14ac:dyDescent="0.45">
      <c r="A58" s="152" t="s">
        <v>12</v>
      </c>
      <c r="B58" s="58">
        <v>1584</v>
      </c>
      <c r="C58" s="81"/>
      <c r="D58" s="146">
        <v>992.1</v>
      </c>
      <c r="E58" s="81"/>
      <c r="F58" s="58">
        <v>1710</v>
      </c>
      <c r="G58" s="81"/>
      <c r="H58" s="58">
        <v>2256</v>
      </c>
      <c r="I58" s="81"/>
      <c r="J58" s="58">
        <v>1808</v>
      </c>
      <c r="K58" s="82"/>
      <c r="L58" s="88">
        <v>365.7</v>
      </c>
      <c r="M58" s="82"/>
      <c r="N58" s="166">
        <v>114.3</v>
      </c>
      <c r="O58" s="90"/>
      <c r="Q58" s="79"/>
      <c r="R58" s="79"/>
      <c r="S58" s="80"/>
    </row>
    <row r="59" spans="1:19" ht="13.5" customHeight="1" collapsed="1" x14ac:dyDescent="0.45">
      <c r="A59" s="153" t="s">
        <v>38</v>
      </c>
      <c r="B59" s="135">
        <v>1594</v>
      </c>
      <c r="C59" s="18">
        <f t="shared" ref="C59:C73" si="6">100*(B59-B46)/B46</f>
        <v>0.88607594936708856</v>
      </c>
      <c r="D59" s="124">
        <f>AVERAGE(D60:D71)</f>
        <v>1013.875</v>
      </c>
      <c r="E59" s="18">
        <f t="shared" ref="E59:E72" si="7">100*(D59-D46)/D46</f>
        <v>3.6523028165414204</v>
      </c>
      <c r="F59" s="135">
        <f>AVERAGE(F60:F71)</f>
        <v>1767.75</v>
      </c>
      <c r="G59" s="18">
        <f t="shared" ref="G59:G72" si="8">100*(F59-F46)/F46</f>
        <v>3.3167738164815899</v>
      </c>
      <c r="H59" s="135">
        <v>2319</v>
      </c>
      <c r="I59" s="18">
        <f>100*(H59-H46)/H46</f>
        <v>3.8978494623655915</v>
      </c>
      <c r="J59" s="135">
        <v>1861</v>
      </c>
      <c r="K59" s="18">
        <f>100*(J59-J46)/J46</f>
        <v>4.1993281075027999</v>
      </c>
      <c r="L59" s="119">
        <v>374.7</v>
      </c>
      <c r="M59" s="18">
        <f>100*(L59-L46)/L46</f>
        <v>3.451131971286582</v>
      </c>
      <c r="N59" s="167">
        <v>119.3</v>
      </c>
      <c r="O59" s="18">
        <f>100*(N59-N46)/N46</f>
        <v>5.2956751985878201</v>
      </c>
      <c r="Q59" s="78"/>
      <c r="R59" s="79"/>
      <c r="S59" s="80"/>
    </row>
    <row r="60" spans="1:19" ht="13.5" hidden="1" customHeight="1" outlineLevel="1" x14ac:dyDescent="0.45">
      <c r="A60" s="154" t="s">
        <v>1</v>
      </c>
      <c r="B60" s="138">
        <v>1575</v>
      </c>
      <c r="C60" s="93">
        <f t="shared" si="6"/>
        <v>0.19083969465648856</v>
      </c>
      <c r="D60" s="147">
        <v>997</v>
      </c>
      <c r="E60" s="93">
        <f t="shared" si="7"/>
        <v>4.0384013356986381</v>
      </c>
      <c r="F60" s="138">
        <v>1721</v>
      </c>
      <c r="G60" s="93">
        <f t="shared" si="8"/>
        <v>1.1163337250293772</v>
      </c>
      <c r="H60" s="126"/>
      <c r="I60" s="94"/>
      <c r="J60" s="138"/>
      <c r="K60" s="95"/>
      <c r="L60" s="122"/>
      <c r="M60" s="95"/>
      <c r="N60" s="168"/>
      <c r="O60" s="96"/>
      <c r="P60" s="83"/>
      <c r="Q60" s="78"/>
      <c r="R60" s="79"/>
      <c r="S60" s="80"/>
    </row>
    <row r="61" spans="1:19" ht="13.5" hidden="1" customHeight="1" outlineLevel="1" x14ac:dyDescent="0.45">
      <c r="A61" s="154" t="s">
        <v>2</v>
      </c>
      <c r="B61" s="138">
        <v>1585</v>
      </c>
      <c r="C61" s="93">
        <f t="shared" si="6"/>
        <v>0.25300442757748259</v>
      </c>
      <c r="D61" s="147">
        <v>999.4</v>
      </c>
      <c r="E61" s="93">
        <f t="shared" si="7"/>
        <v>4.1801313457729616</v>
      </c>
      <c r="F61" s="138">
        <v>1733</v>
      </c>
      <c r="G61" s="93">
        <f t="shared" si="8"/>
        <v>2.2418879056047198</v>
      </c>
      <c r="H61" s="126"/>
      <c r="I61" s="94"/>
      <c r="J61" s="138"/>
      <c r="K61" s="95"/>
      <c r="L61" s="122"/>
      <c r="M61" s="95"/>
      <c r="N61" s="168"/>
      <c r="O61" s="96"/>
      <c r="P61" s="83"/>
      <c r="Q61" s="78"/>
      <c r="R61" s="79"/>
      <c r="S61" s="80"/>
    </row>
    <row r="62" spans="1:19" ht="13.5" hidden="1" customHeight="1" outlineLevel="1" x14ac:dyDescent="0.45">
      <c r="A62" s="154" t="s">
        <v>3</v>
      </c>
      <c r="B62" s="138">
        <v>1591</v>
      </c>
      <c r="C62" s="93">
        <f t="shared" si="6"/>
        <v>0.95177664974619292</v>
      </c>
      <c r="D62" s="147">
        <v>1004.8</v>
      </c>
      <c r="E62" s="93">
        <f t="shared" si="7"/>
        <v>4.0165631469979246</v>
      </c>
      <c r="F62" s="138">
        <v>1743</v>
      </c>
      <c r="G62" s="93">
        <f t="shared" si="8"/>
        <v>2.3487962419260131</v>
      </c>
      <c r="H62" s="138">
        <v>2278</v>
      </c>
      <c r="I62" s="93">
        <f>100*(H62-H49)/H49</f>
        <v>3.7813211845102508</v>
      </c>
      <c r="J62" s="138">
        <v>1826</v>
      </c>
      <c r="K62" s="93">
        <f>100*(J62-J49)/J49</f>
        <v>3.8089823763501989</v>
      </c>
      <c r="L62" s="123">
        <v>369</v>
      </c>
      <c r="M62" s="93">
        <f>100*(L62-L49)/L49</f>
        <v>3.1590718479172524</v>
      </c>
      <c r="N62" s="169">
        <v>116.6</v>
      </c>
      <c r="O62" s="93">
        <f>100*(N62-N49)/N49</f>
        <v>4.1071428571428523</v>
      </c>
      <c r="P62" s="83"/>
      <c r="Q62" s="78"/>
      <c r="R62" s="79"/>
      <c r="S62" s="80"/>
    </row>
    <row r="63" spans="1:19" ht="13.5" hidden="1" customHeight="1" outlineLevel="1" x14ac:dyDescent="0.45">
      <c r="A63" s="154" t="s">
        <v>4</v>
      </c>
      <c r="B63" s="138">
        <v>1595</v>
      </c>
      <c r="C63" s="93">
        <f t="shared" si="6"/>
        <v>1.2055837563451777</v>
      </c>
      <c r="D63" s="147">
        <v>1013.8</v>
      </c>
      <c r="E63" s="93">
        <f t="shared" si="7"/>
        <v>4.4078269824922716</v>
      </c>
      <c r="F63" s="138">
        <v>1751</v>
      </c>
      <c r="G63" s="93">
        <f t="shared" si="8"/>
        <v>3.0606238964096528</v>
      </c>
      <c r="H63" s="138"/>
      <c r="I63" s="94"/>
      <c r="J63" s="138"/>
      <c r="K63" s="95"/>
      <c r="L63" s="123"/>
      <c r="M63" s="95"/>
      <c r="N63" s="170"/>
      <c r="O63" s="96"/>
      <c r="P63" s="83"/>
      <c r="Q63" s="79"/>
      <c r="R63" s="79"/>
      <c r="S63" s="80"/>
    </row>
    <row r="64" spans="1:19" ht="13.5" hidden="1" customHeight="1" outlineLevel="1" x14ac:dyDescent="0.45">
      <c r="A64" s="154" t="s">
        <v>5</v>
      </c>
      <c r="B64" s="138">
        <v>1591</v>
      </c>
      <c r="C64" s="93">
        <f t="shared" si="6"/>
        <v>0.82382762991128011</v>
      </c>
      <c r="D64" s="147">
        <v>1016.2</v>
      </c>
      <c r="E64" s="93">
        <f t="shared" si="7"/>
        <v>4.3112297269554505</v>
      </c>
      <c r="F64" s="138">
        <v>1749</v>
      </c>
      <c r="G64" s="93">
        <f t="shared" si="8"/>
        <v>2.3405500292568755</v>
      </c>
      <c r="H64" s="138"/>
      <c r="I64" s="94"/>
      <c r="J64" s="138"/>
      <c r="K64" s="95"/>
      <c r="L64" s="123"/>
      <c r="M64" s="95"/>
      <c r="N64" s="170"/>
      <c r="O64" s="96"/>
      <c r="P64" s="83"/>
      <c r="Q64" s="78"/>
      <c r="R64" s="79"/>
      <c r="S64" s="80"/>
    </row>
    <row r="65" spans="1:19" ht="13.5" hidden="1" customHeight="1" outlineLevel="1" x14ac:dyDescent="0.45">
      <c r="A65" s="154" t="s">
        <v>6</v>
      </c>
      <c r="B65" s="138">
        <v>1595</v>
      </c>
      <c r="C65" s="93">
        <f t="shared" si="6"/>
        <v>1.14140773620799</v>
      </c>
      <c r="D65" s="147">
        <v>1017.1</v>
      </c>
      <c r="E65" s="93">
        <f t="shared" si="7"/>
        <v>3.7645378494184834</v>
      </c>
      <c r="F65" s="138">
        <v>1769</v>
      </c>
      <c r="G65" s="93">
        <f t="shared" si="8"/>
        <v>4.0588235294117645</v>
      </c>
      <c r="H65" s="138">
        <v>2320</v>
      </c>
      <c r="I65" s="93">
        <f>100*(H65-H52)/H52</f>
        <v>3.8961038961038961</v>
      </c>
      <c r="J65" s="138">
        <v>1861</v>
      </c>
      <c r="K65" s="93">
        <f>100*(J65-J52)/J52</f>
        <v>4.374649467190129</v>
      </c>
      <c r="L65" s="123">
        <v>374.4</v>
      </c>
      <c r="M65" s="93">
        <f>100*(L65-L52)/L52</f>
        <v>3.4539928156949435</v>
      </c>
      <c r="N65" s="169">
        <v>119.2</v>
      </c>
      <c r="O65" s="93">
        <f>100*(N65-N52)/N52</f>
        <v>5.114638447971779</v>
      </c>
      <c r="P65" s="83"/>
      <c r="Q65" s="78"/>
      <c r="R65" s="79"/>
      <c r="S65" s="80"/>
    </row>
    <row r="66" spans="1:19" ht="13.5" hidden="1" customHeight="1" outlineLevel="1" x14ac:dyDescent="0.45">
      <c r="A66" s="154" t="s">
        <v>7</v>
      </c>
      <c r="B66" s="138">
        <v>1591</v>
      </c>
      <c r="C66" s="93">
        <f t="shared" si="6"/>
        <v>1.0158730158730158</v>
      </c>
      <c r="D66" s="147">
        <v>1018.8</v>
      </c>
      <c r="E66" s="93">
        <f t="shared" si="7"/>
        <v>3.7157691133055075</v>
      </c>
      <c r="F66" s="138">
        <v>1780</v>
      </c>
      <c r="G66" s="93">
        <f t="shared" si="8"/>
        <v>3.97196261682243</v>
      </c>
      <c r="H66" s="138"/>
      <c r="I66" s="94"/>
      <c r="J66" s="138"/>
      <c r="K66" s="95"/>
      <c r="L66" s="123"/>
      <c r="M66" s="95"/>
      <c r="N66" s="170"/>
      <c r="O66" s="96"/>
      <c r="P66" s="83"/>
      <c r="Q66" s="78"/>
      <c r="R66" s="79"/>
      <c r="S66" s="80"/>
    </row>
    <row r="67" spans="1:19" ht="13.5" hidden="1" customHeight="1" outlineLevel="1" x14ac:dyDescent="0.45">
      <c r="A67" s="154" t="s">
        <v>8</v>
      </c>
      <c r="B67" s="138">
        <v>1595</v>
      </c>
      <c r="C67" s="93">
        <f t="shared" si="6"/>
        <v>1.013299556681444</v>
      </c>
      <c r="D67" s="147">
        <v>1019.4</v>
      </c>
      <c r="E67" s="93">
        <f t="shared" si="7"/>
        <v>3.3664571080916579</v>
      </c>
      <c r="F67" s="138">
        <v>1787</v>
      </c>
      <c r="G67" s="93">
        <f t="shared" si="8"/>
        <v>3.7746806039488967</v>
      </c>
      <c r="H67" s="138"/>
      <c r="I67" s="94"/>
      <c r="J67" s="138"/>
      <c r="K67" s="95"/>
      <c r="L67" s="123"/>
      <c r="M67" s="95"/>
      <c r="N67" s="170"/>
      <c r="O67" s="96"/>
      <c r="P67" s="83"/>
      <c r="Q67" s="78"/>
      <c r="R67" s="79"/>
      <c r="S67" s="80"/>
    </row>
    <row r="68" spans="1:19" ht="13.5" hidden="1" customHeight="1" outlineLevel="1" x14ac:dyDescent="0.45">
      <c r="A68" s="154" t="s">
        <v>9</v>
      </c>
      <c r="B68" s="138">
        <v>1604</v>
      </c>
      <c r="C68" s="93">
        <f t="shared" si="6"/>
        <v>1.1987381703470033</v>
      </c>
      <c r="D68" s="147">
        <v>1021.1</v>
      </c>
      <c r="E68" s="93">
        <f t="shared" si="7"/>
        <v>3.4653966967271299</v>
      </c>
      <c r="F68" s="138">
        <v>1791</v>
      </c>
      <c r="G68" s="93">
        <f t="shared" si="8"/>
        <v>3.8260869565217392</v>
      </c>
      <c r="H68" s="138">
        <v>2331</v>
      </c>
      <c r="I68" s="93">
        <f>100*(H68-H55)/H55</f>
        <v>3.9696699375557536</v>
      </c>
      <c r="J68" s="138">
        <v>1870</v>
      </c>
      <c r="K68" s="93">
        <f>100*(J68-J55)/J55</f>
        <v>4.294478527607362</v>
      </c>
      <c r="L68" s="123">
        <v>376</v>
      </c>
      <c r="M68" s="93">
        <f>100*(L68-L55)/L55</f>
        <v>3.3534909290819099</v>
      </c>
      <c r="N68" s="169">
        <v>120.4</v>
      </c>
      <c r="O68" s="93">
        <f>100*(N68-N55)/N55</f>
        <v>6.0792951541850266</v>
      </c>
      <c r="P68" s="83"/>
      <c r="Q68" s="79"/>
      <c r="R68" s="79"/>
      <c r="S68" s="80"/>
    </row>
    <row r="69" spans="1:19" ht="13.5" hidden="1" customHeight="1" outlineLevel="1" x14ac:dyDescent="0.45">
      <c r="A69" s="154" t="s">
        <v>10</v>
      </c>
      <c r="B69" s="138">
        <v>1603</v>
      </c>
      <c r="C69" s="93">
        <f t="shared" si="6"/>
        <v>0.8176100628930818</v>
      </c>
      <c r="D69" s="147">
        <v>1017.3</v>
      </c>
      <c r="E69" s="93">
        <f t="shared" si="7"/>
        <v>2.7991107518189096</v>
      </c>
      <c r="F69" s="138">
        <v>1794</v>
      </c>
      <c r="G69" s="93">
        <f t="shared" si="8"/>
        <v>3.2815198618307426</v>
      </c>
      <c r="H69" s="138"/>
      <c r="I69" s="94"/>
      <c r="J69" s="138"/>
      <c r="K69" s="95"/>
      <c r="L69" s="123"/>
      <c r="M69" s="95"/>
      <c r="N69" s="170"/>
      <c r="O69" s="96"/>
      <c r="P69" s="83"/>
      <c r="Q69" s="78"/>
      <c r="R69" s="79"/>
      <c r="S69" s="80"/>
    </row>
    <row r="70" spans="1:19" ht="13.5" hidden="1" customHeight="1" outlineLevel="1" x14ac:dyDescent="0.45">
      <c r="A70" s="154" t="s">
        <v>11</v>
      </c>
      <c r="B70" s="138">
        <v>1598</v>
      </c>
      <c r="C70" s="93">
        <f t="shared" si="6"/>
        <v>0.94756790903348076</v>
      </c>
      <c r="D70" s="147">
        <v>1018.6</v>
      </c>
      <c r="E70" s="93">
        <f t="shared" si="7"/>
        <v>2.712513865080163</v>
      </c>
      <c r="F70" s="138">
        <v>1796</v>
      </c>
      <c r="G70" s="93">
        <f t="shared" si="8"/>
        <v>4.2973286875725902</v>
      </c>
      <c r="H70" s="138"/>
      <c r="I70" s="94"/>
      <c r="J70" s="138"/>
      <c r="K70" s="95"/>
      <c r="L70" s="123"/>
      <c r="M70" s="95"/>
      <c r="N70" s="168"/>
      <c r="O70" s="96"/>
      <c r="P70" s="83"/>
      <c r="Q70" s="78"/>
      <c r="R70" s="79"/>
      <c r="S70" s="80"/>
    </row>
    <row r="71" spans="1:19" ht="13.5" hidden="1" customHeight="1" outlineLevel="1" x14ac:dyDescent="0.45">
      <c r="A71" s="154" t="s">
        <v>12</v>
      </c>
      <c r="B71" s="138">
        <v>1600</v>
      </c>
      <c r="C71" s="93">
        <f t="shared" si="6"/>
        <v>1.0101010101010102</v>
      </c>
      <c r="D71" s="147">
        <v>1023</v>
      </c>
      <c r="E71" s="93">
        <f t="shared" si="7"/>
        <v>3.1146053825219209</v>
      </c>
      <c r="F71" s="138">
        <v>1799</v>
      </c>
      <c r="G71" s="93">
        <f t="shared" si="8"/>
        <v>5.204678362573099</v>
      </c>
      <c r="H71" s="138">
        <v>2348</v>
      </c>
      <c r="I71" s="93">
        <f>100*(H71-H58)/H58</f>
        <v>4.0780141843971629</v>
      </c>
      <c r="J71" s="138">
        <v>1888</v>
      </c>
      <c r="K71" s="93">
        <f>100*(J71-J58)/J58</f>
        <v>4.4247787610619467</v>
      </c>
      <c r="L71" s="123">
        <v>379.6</v>
      </c>
      <c r="M71" s="93">
        <f>100*(L71-L58)/L58</f>
        <v>3.8009297238173461</v>
      </c>
      <c r="N71" s="169">
        <v>121.1</v>
      </c>
      <c r="O71" s="93">
        <f>100*(N71-N58)/N58</f>
        <v>5.9492563429571286</v>
      </c>
      <c r="P71" s="83"/>
      <c r="Q71" s="78"/>
      <c r="R71" s="79"/>
      <c r="S71" s="80"/>
    </row>
    <row r="72" spans="1:19" ht="13.5" customHeight="1" collapsed="1" x14ac:dyDescent="0.45">
      <c r="A72" s="153" t="s">
        <v>39</v>
      </c>
      <c r="B72" s="135">
        <f>AVERAGE(B73:B84)</f>
        <v>1621.5833333333333</v>
      </c>
      <c r="C72" s="18">
        <f t="shared" si="6"/>
        <v>1.730447511501459</v>
      </c>
      <c r="D72" s="124">
        <f>AVERAGE(D73:D84)</f>
        <v>1051.8916666666667</v>
      </c>
      <c r="E72" s="18">
        <f t="shared" si="7"/>
        <v>3.7496404060329578</v>
      </c>
      <c r="F72" s="135">
        <f>AVERAGE(F73:F84)</f>
        <v>1872.0833333333333</v>
      </c>
      <c r="G72" s="18">
        <f t="shared" si="8"/>
        <v>5.902041201150233</v>
      </c>
      <c r="H72" s="135">
        <v>2390</v>
      </c>
      <c r="I72" s="18">
        <v>3</v>
      </c>
      <c r="J72" s="135">
        <f>AVERAGE(J73:J84)</f>
        <v>1916.92147725</v>
      </c>
      <c r="K72" s="18">
        <f>100*(J72-J59)/J59</f>
        <v>3.0049154889844143</v>
      </c>
      <c r="L72" s="119">
        <v>388.3</v>
      </c>
      <c r="M72" s="18">
        <f>100*(L72-L59)/L59</f>
        <v>3.6295703229250127</v>
      </c>
      <c r="N72" s="171">
        <f>N59+N59*O72/100</f>
        <v>125.3843</v>
      </c>
      <c r="O72" s="18">
        <v>5.0999999999999996</v>
      </c>
      <c r="Q72" s="78"/>
      <c r="R72" s="79"/>
      <c r="S72" s="80"/>
    </row>
    <row r="73" spans="1:19" ht="13.5" hidden="1" customHeight="1" outlineLevel="1" x14ac:dyDescent="0.45">
      <c r="A73" s="154" t="s">
        <v>1</v>
      </c>
      <c r="B73" s="138">
        <v>1595</v>
      </c>
      <c r="C73" s="93">
        <f t="shared" si="6"/>
        <v>1.2698412698412698</v>
      </c>
      <c r="D73" s="147">
        <v>1029.5</v>
      </c>
      <c r="E73" s="93">
        <f t="shared" ref="E73:E79" si="9">100*(D73-D60)/D60</f>
        <v>3.2597793380140421</v>
      </c>
      <c r="F73" s="138">
        <v>1817</v>
      </c>
      <c r="G73" s="93">
        <f t="shared" ref="G73:G84" si="10">100*(F73-F60)/F60</f>
        <v>5.5781522370714702</v>
      </c>
      <c r="H73" s="138"/>
      <c r="I73" s="94"/>
      <c r="J73" s="138"/>
      <c r="K73" s="95"/>
      <c r="L73" s="123"/>
      <c r="M73" s="95"/>
      <c r="N73" s="172">
        <f>AVERAGE(N75:N84)</f>
        <v>125.44383499999999</v>
      </c>
      <c r="O73" s="97"/>
      <c r="Q73" s="79"/>
      <c r="R73" s="79"/>
      <c r="S73" s="80"/>
    </row>
    <row r="74" spans="1:19" ht="13.5" hidden="1" customHeight="1" outlineLevel="1" x14ac:dyDescent="0.45">
      <c r="A74" s="154" t="s">
        <v>2</v>
      </c>
      <c r="B74" s="138">
        <v>1607</v>
      </c>
      <c r="C74" s="93">
        <f t="shared" ref="C74:C79" si="11">100*(B74-B61)/B61</f>
        <v>1.38801261829653</v>
      </c>
      <c r="D74" s="147">
        <v>1031.8</v>
      </c>
      <c r="E74" s="93">
        <f t="shared" si="9"/>
        <v>3.2419451671002579</v>
      </c>
      <c r="F74" s="138">
        <v>1824</v>
      </c>
      <c r="G74" s="93">
        <f t="shared" si="10"/>
        <v>5.2510098095787647</v>
      </c>
      <c r="H74" s="138"/>
      <c r="I74" s="94"/>
      <c r="J74" s="138"/>
      <c r="K74" s="95"/>
      <c r="L74" s="123"/>
      <c r="M74" s="95"/>
      <c r="N74" s="170"/>
      <c r="O74" s="96"/>
      <c r="Q74" s="78"/>
      <c r="R74" s="79"/>
      <c r="S74" s="80"/>
    </row>
    <row r="75" spans="1:19" ht="13.5" hidden="1" customHeight="1" outlineLevel="1" x14ac:dyDescent="0.45">
      <c r="A75" s="154" t="s">
        <v>3</v>
      </c>
      <c r="B75" s="138">
        <v>1612</v>
      </c>
      <c r="C75" s="93">
        <f t="shared" si="11"/>
        <v>1.3199245757385292</v>
      </c>
      <c r="D75" s="147">
        <v>1034.5</v>
      </c>
      <c r="E75" s="93">
        <f t="shared" si="9"/>
        <v>2.9558121019108325</v>
      </c>
      <c r="F75" s="138">
        <v>1836</v>
      </c>
      <c r="G75" s="93">
        <f t="shared" si="10"/>
        <v>5.3356282271944924</v>
      </c>
      <c r="H75" s="138">
        <v>2352</v>
      </c>
      <c r="I75" s="93">
        <f>100*(H75-H62)/H62</f>
        <v>3.2484635645302897</v>
      </c>
      <c r="J75" s="138">
        <f>15.51849*121.8</f>
        <v>1890.1520819999998</v>
      </c>
      <c r="K75" s="93">
        <f>100*(J75-J62)/J62</f>
        <v>3.5132575027382167</v>
      </c>
      <c r="L75" s="123">
        <v>382.1</v>
      </c>
      <c r="M75" s="93">
        <f>100*(L75-L62)/L62</f>
        <v>3.5501355013550198</v>
      </c>
      <c r="N75" s="169">
        <f>N62+N62*O75/100</f>
        <v>122.8964</v>
      </c>
      <c r="O75" s="93">
        <v>5.4</v>
      </c>
      <c r="Q75" s="78"/>
      <c r="R75" s="79"/>
      <c r="S75" s="80"/>
    </row>
    <row r="76" spans="1:19" ht="13.5" hidden="1" customHeight="1" outlineLevel="1" x14ac:dyDescent="0.45">
      <c r="A76" s="154" t="s">
        <v>4</v>
      </c>
      <c r="B76" s="138">
        <v>1621</v>
      </c>
      <c r="C76" s="93">
        <f t="shared" si="11"/>
        <v>1.6300940438871474</v>
      </c>
      <c r="D76" s="147">
        <v>1040</v>
      </c>
      <c r="E76" s="93">
        <f t="shared" si="9"/>
        <v>2.5843361609785012</v>
      </c>
      <c r="F76" s="138">
        <v>1860</v>
      </c>
      <c r="G76" s="93">
        <f t="shared" si="10"/>
        <v>6.2250142775556823</v>
      </c>
      <c r="H76" s="138"/>
      <c r="I76" s="94"/>
      <c r="J76" s="138"/>
      <c r="K76" s="94"/>
      <c r="L76" s="123"/>
      <c r="M76" s="95"/>
      <c r="N76" s="168"/>
      <c r="O76" s="96"/>
      <c r="Q76" s="78"/>
      <c r="R76" s="79"/>
      <c r="S76" s="80"/>
    </row>
    <row r="77" spans="1:19" ht="13.5" hidden="1" customHeight="1" outlineLevel="1" x14ac:dyDescent="0.45">
      <c r="A77" s="154" t="s">
        <v>5</v>
      </c>
      <c r="B77" s="138">
        <v>1623</v>
      </c>
      <c r="C77" s="93">
        <f t="shared" si="11"/>
        <v>2.0113136392206159</v>
      </c>
      <c r="D77" s="126">
        <v>1043.3</v>
      </c>
      <c r="E77" s="93">
        <f t="shared" si="9"/>
        <v>2.6667978744341574</v>
      </c>
      <c r="F77" s="138">
        <v>1865</v>
      </c>
      <c r="G77" s="93">
        <f t="shared" si="10"/>
        <v>6.6323613493424816</v>
      </c>
      <c r="H77" s="138"/>
      <c r="I77" s="94"/>
      <c r="J77" s="138"/>
      <c r="K77" s="94"/>
      <c r="L77" s="123"/>
      <c r="M77" s="95"/>
      <c r="N77" s="168"/>
      <c r="O77" s="96"/>
      <c r="Q77" s="78"/>
      <c r="R77" s="79"/>
      <c r="S77" s="80"/>
    </row>
    <row r="78" spans="1:19" ht="13.5" hidden="1" customHeight="1" outlineLevel="1" x14ac:dyDescent="0.45">
      <c r="A78" s="154" t="s">
        <v>6</v>
      </c>
      <c r="B78" s="138">
        <v>1624</v>
      </c>
      <c r="C78" s="93">
        <f t="shared" si="11"/>
        <v>1.8181818181818181</v>
      </c>
      <c r="D78" s="126">
        <v>1052.2</v>
      </c>
      <c r="E78" s="93">
        <f t="shared" si="9"/>
        <v>3.4509881034313263</v>
      </c>
      <c r="F78" s="138">
        <v>1867</v>
      </c>
      <c r="G78" s="93">
        <f t="shared" si="10"/>
        <v>5.5398530243075186</v>
      </c>
      <c r="H78" s="138">
        <v>2373</v>
      </c>
      <c r="I78" s="93">
        <f>100*(H78-H65)/H65</f>
        <v>2.2844827586206895</v>
      </c>
      <c r="J78" s="138">
        <f>15.51849*122.6</f>
        <v>1902.5668739999999</v>
      </c>
      <c r="K78" s="93">
        <f>100*(J78-J65)/J65</f>
        <v>2.2335773240193375</v>
      </c>
      <c r="L78" s="123">
        <v>386</v>
      </c>
      <c r="M78" s="93">
        <f>100*(L78-L65)/L65</f>
        <v>3.0982905982906046</v>
      </c>
      <c r="N78" s="169">
        <f>N65+N65*O78/100</f>
        <v>125.17192</v>
      </c>
      <c r="O78" s="93">
        <v>5.01</v>
      </c>
      <c r="Q78" s="79"/>
      <c r="R78" s="79"/>
      <c r="S78" s="80"/>
    </row>
    <row r="79" spans="1:19" ht="13.5" hidden="1" customHeight="1" outlineLevel="1" x14ac:dyDescent="0.45">
      <c r="A79" s="154" t="s">
        <v>7</v>
      </c>
      <c r="B79" s="138">
        <v>1620</v>
      </c>
      <c r="C79" s="93">
        <f t="shared" si="11"/>
        <v>1.8227529855436833</v>
      </c>
      <c r="D79" s="126">
        <v>1057.5999999999999</v>
      </c>
      <c r="E79" s="93">
        <f t="shared" si="9"/>
        <v>3.808402041617585</v>
      </c>
      <c r="F79" s="138">
        <v>1888</v>
      </c>
      <c r="G79" s="93">
        <f t="shared" si="10"/>
        <v>6.0674157303370784</v>
      </c>
      <c r="H79" s="126"/>
      <c r="I79" s="94"/>
      <c r="J79" s="138"/>
      <c r="K79" s="95"/>
      <c r="L79" s="123"/>
      <c r="M79" s="95"/>
      <c r="N79" s="168"/>
      <c r="O79" s="96"/>
      <c r="Q79" s="78"/>
      <c r="R79" s="79"/>
      <c r="S79" s="80"/>
    </row>
    <row r="80" spans="1:19" ht="13.5" hidden="1" customHeight="1" outlineLevel="1" x14ac:dyDescent="0.45">
      <c r="A80" s="154" t="s">
        <v>8</v>
      </c>
      <c r="B80" s="138">
        <v>1626</v>
      </c>
      <c r="C80" s="93">
        <f t="shared" ref="C80:C85" si="12">100*(B80-B67)/B67</f>
        <v>1.9435736677115987</v>
      </c>
      <c r="D80" s="126">
        <v>1058.0999999999999</v>
      </c>
      <c r="E80" s="93">
        <f t="shared" ref="E80:E85" si="13">100*(D80-D67)/D67</f>
        <v>3.7963507945850434</v>
      </c>
      <c r="F80" s="138">
        <v>1900</v>
      </c>
      <c r="G80" s="93">
        <f t="shared" si="10"/>
        <v>6.3234471180749861</v>
      </c>
      <c r="H80" s="126"/>
      <c r="I80" s="94"/>
      <c r="J80" s="138"/>
      <c r="K80" s="95"/>
      <c r="L80" s="122"/>
      <c r="M80" s="95"/>
      <c r="N80" s="168"/>
      <c r="O80" s="96"/>
      <c r="Q80" s="78"/>
      <c r="R80" s="79"/>
      <c r="S80" s="80"/>
    </row>
    <row r="81" spans="1:19" ht="13.5" hidden="1" customHeight="1" outlineLevel="1" x14ac:dyDescent="0.45">
      <c r="A81" s="154" t="s">
        <v>9</v>
      </c>
      <c r="B81" s="138">
        <v>1629</v>
      </c>
      <c r="C81" s="93">
        <f t="shared" si="12"/>
        <v>1.5586034912718205</v>
      </c>
      <c r="D81" s="126">
        <v>1061.2</v>
      </c>
      <c r="E81" s="93">
        <f t="shared" si="13"/>
        <v>3.9271374008422311</v>
      </c>
      <c r="F81" s="138">
        <v>1897</v>
      </c>
      <c r="G81" s="93">
        <f t="shared" si="10"/>
        <v>5.9184812953657175</v>
      </c>
      <c r="H81" s="138">
        <v>2410</v>
      </c>
      <c r="I81" s="93">
        <f>100*(H81-H68)/H68</f>
        <v>3.389103389103389</v>
      </c>
      <c r="J81" s="138">
        <f>15.51849*124.7</f>
        <v>1935.1557030000001</v>
      </c>
      <c r="K81" s="93">
        <f>100*(J81-J68)/J68</f>
        <v>3.4842621925133761</v>
      </c>
      <c r="L81" s="123">
        <v>391.8</v>
      </c>
      <c r="M81" s="93">
        <f>100*(L81-L68)/L68</f>
        <v>4.2021276595744714</v>
      </c>
      <c r="N81" s="169">
        <f>N68+N68*O81/100</f>
        <v>126.62468000000001</v>
      </c>
      <c r="O81" s="93">
        <v>5.17</v>
      </c>
      <c r="Q81" s="78"/>
      <c r="R81" s="79"/>
      <c r="S81" s="80"/>
    </row>
    <row r="82" spans="1:19" ht="13.5" hidden="1" customHeight="1" outlineLevel="1" x14ac:dyDescent="0.45">
      <c r="A82" s="154" t="s">
        <v>10</v>
      </c>
      <c r="B82" s="138">
        <v>1633</v>
      </c>
      <c r="C82" s="93">
        <f t="shared" si="12"/>
        <v>1.8714909544603868</v>
      </c>
      <c r="D82" s="126">
        <v>1067.9000000000001</v>
      </c>
      <c r="E82" s="93">
        <f t="shared" si="13"/>
        <v>4.9739506536911566</v>
      </c>
      <c r="F82" s="138">
        <v>1900</v>
      </c>
      <c r="G82" s="93">
        <f t="shared" si="10"/>
        <v>5.9085841694537349</v>
      </c>
      <c r="H82" s="126"/>
      <c r="I82" s="94"/>
      <c r="J82" s="138"/>
      <c r="K82" s="95"/>
      <c r="L82" s="122"/>
      <c r="M82" s="95"/>
      <c r="N82" s="168"/>
      <c r="O82" s="96"/>
      <c r="Q82" s="78"/>
      <c r="R82" s="79"/>
      <c r="S82" s="80"/>
    </row>
    <row r="83" spans="1:19" ht="13.5" hidden="1" customHeight="1" outlineLevel="1" x14ac:dyDescent="0.45">
      <c r="A83" s="154" t="s">
        <v>11</v>
      </c>
      <c r="B83" s="138">
        <v>1634</v>
      </c>
      <c r="C83" s="93">
        <f t="shared" si="12"/>
        <v>2.2528160200250311</v>
      </c>
      <c r="D83" s="123">
        <v>1072</v>
      </c>
      <c r="E83" s="93">
        <f t="shared" si="13"/>
        <v>5.2424896917337502</v>
      </c>
      <c r="F83" s="138">
        <v>1902</v>
      </c>
      <c r="G83" s="93">
        <f t="shared" si="10"/>
        <v>5.9020044543429844</v>
      </c>
      <c r="H83" s="126"/>
      <c r="I83" s="94"/>
      <c r="J83" s="138"/>
      <c r="K83" s="95"/>
      <c r="L83" s="122"/>
      <c r="M83" s="95"/>
      <c r="N83" s="168"/>
      <c r="O83" s="96"/>
      <c r="Q83" s="79"/>
      <c r="R83" s="79"/>
      <c r="S83" s="80"/>
    </row>
    <row r="84" spans="1:19" ht="13.5" hidden="1" customHeight="1" outlineLevel="1" x14ac:dyDescent="0.45">
      <c r="A84" s="154" t="s">
        <v>12</v>
      </c>
      <c r="B84" s="138">
        <v>1635</v>
      </c>
      <c r="C84" s="93">
        <f t="shared" si="12"/>
        <v>2.1875</v>
      </c>
      <c r="D84" s="126">
        <v>1074.5999999999999</v>
      </c>
      <c r="E84" s="93">
        <f t="shared" si="13"/>
        <v>5.0439882697947125</v>
      </c>
      <c r="F84" s="138">
        <v>1909</v>
      </c>
      <c r="G84" s="93">
        <f t="shared" si="10"/>
        <v>6.1145080600333515</v>
      </c>
      <c r="H84" s="138">
        <v>2423</v>
      </c>
      <c r="I84" s="93">
        <f>100*(H84-H71)/H71</f>
        <v>3.1942078364565587</v>
      </c>
      <c r="J84" s="138">
        <f>15.51849*125</f>
        <v>1939.81125</v>
      </c>
      <c r="K84" s="93">
        <f>100*(J84-J71)/J71</f>
        <v>2.7442399364406764</v>
      </c>
      <c r="L84" s="123">
        <v>393.1</v>
      </c>
      <c r="M84" s="93">
        <f>100*(L84-L71)/L71</f>
        <v>3.5563751317175973</v>
      </c>
      <c r="N84" s="169">
        <f>N71+N71*O84/100</f>
        <v>127.08233999999999</v>
      </c>
      <c r="O84" s="93">
        <v>4.9400000000000004</v>
      </c>
      <c r="Q84" s="78"/>
      <c r="R84" s="79"/>
      <c r="S84" s="80"/>
    </row>
    <row r="85" spans="1:19" ht="13.5" customHeight="1" collapsed="1" x14ac:dyDescent="0.45">
      <c r="A85" s="153" t="s">
        <v>40</v>
      </c>
      <c r="B85" s="135">
        <f>AVERAGE(B86:B97)</f>
        <v>1662.3333333333333</v>
      </c>
      <c r="C85" s="18">
        <f t="shared" si="12"/>
        <v>2.5129760008222419</v>
      </c>
      <c r="D85" s="124">
        <f>AVERAGE(D86:D97)</f>
        <v>1114.4250000000002</v>
      </c>
      <c r="E85" s="18">
        <f t="shared" si="13"/>
        <v>5.9448453975773994</v>
      </c>
      <c r="F85" s="135">
        <f>AVERAGE(F86:F97)</f>
        <v>1938.0833333333333</v>
      </c>
      <c r="G85" s="18">
        <f>100*(F85-F72)/F72</f>
        <v>3.5254840863565549</v>
      </c>
      <c r="H85" s="135">
        <f>AVERAGE(H86:H97)</f>
        <v>2468.75</v>
      </c>
      <c r="I85" s="18">
        <v>3.4</v>
      </c>
      <c r="J85" s="135">
        <v>1986</v>
      </c>
      <c r="K85" s="18">
        <f>100*(J85-J72)/J72</f>
        <v>3.6036177574211092</v>
      </c>
      <c r="L85" s="124">
        <v>403.1</v>
      </c>
      <c r="M85" s="18">
        <f>100*(L85-L72)/L72</f>
        <v>3.8114859644604717</v>
      </c>
      <c r="N85" s="171">
        <f>N72+N72*O85/100</f>
        <v>130.16144183</v>
      </c>
      <c r="O85" s="18">
        <v>3.81</v>
      </c>
      <c r="Q85" s="78"/>
      <c r="R85" s="79"/>
      <c r="S85" s="80"/>
    </row>
    <row r="86" spans="1:19" ht="13.5" hidden="1" customHeight="1" outlineLevel="1" x14ac:dyDescent="0.45">
      <c r="A86" s="154" t="s">
        <v>1</v>
      </c>
      <c r="B86" s="138">
        <v>1632</v>
      </c>
      <c r="C86" s="93">
        <f t="shared" ref="C86:C93" si="14">100*(B86-B73)/B73</f>
        <v>2.3197492163009406</v>
      </c>
      <c r="D86" s="147">
        <v>1085.7</v>
      </c>
      <c r="E86" s="93">
        <f t="shared" ref="E86:E92" si="15">100*(D86-D73)/D73</f>
        <v>5.4589606605148173</v>
      </c>
      <c r="F86" s="138">
        <v>1895</v>
      </c>
      <c r="G86" s="93">
        <f t="shared" ref="G86:G93" si="16">100*(F86-F73)/F73</f>
        <v>4.2927903137039074</v>
      </c>
      <c r="H86" s="126"/>
      <c r="I86" s="94"/>
      <c r="J86" s="122"/>
      <c r="K86" s="95"/>
      <c r="L86" s="122"/>
      <c r="M86" s="95"/>
      <c r="N86" s="172"/>
      <c r="O86" s="97"/>
      <c r="Q86" s="78"/>
      <c r="R86" s="79"/>
      <c r="S86" s="80"/>
    </row>
    <row r="87" spans="1:19" ht="13.5" hidden="1" customHeight="1" outlineLevel="1" x14ac:dyDescent="0.45">
      <c r="A87" s="154" t="s">
        <v>2</v>
      </c>
      <c r="B87" s="138">
        <v>1642</v>
      </c>
      <c r="C87" s="93">
        <f t="shared" si="14"/>
        <v>2.177971375233354</v>
      </c>
      <c r="D87" s="147">
        <v>1090.4000000000001</v>
      </c>
      <c r="E87" s="93">
        <f t="shared" si="15"/>
        <v>5.679395231634051</v>
      </c>
      <c r="F87" s="138">
        <v>1904</v>
      </c>
      <c r="G87" s="93">
        <f t="shared" si="16"/>
        <v>4.3859649122807021</v>
      </c>
      <c r="H87" s="126"/>
      <c r="I87" s="94"/>
      <c r="J87" s="122"/>
      <c r="K87" s="95"/>
      <c r="L87" s="122"/>
      <c r="M87" s="95"/>
      <c r="N87" s="170"/>
      <c r="O87" s="96"/>
      <c r="Q87" s="78"/>
      <c r="R87" s="79"/>
      <c r="S87" s="80"/>
    </row>
    <row r="88" spans="1:19" ht="13.5" hidden="1" customHeight="1" outlineLevel="1" x14ac:dyDescent="0.35">
      <c r="A88" s="154" t="s">
        <v>3</v>
      </c>
      <c r="B88" s="138">
        <v>1655</v>
      </c>
      <c r="C88" s="93">
        <f t="shared" si="14"/>
        <v>2.6674937965260548</v>
      </c>
      <c r="D88" s="147">
        <v>1094.5999999999999</v>
      </c>
      <c r="E88" s="93">
        <f t="shared" si="15"/>
        <v>5.8095698405026495</v>
      </c>
      <c r="F88" s="138">
        <v>1916</v>
      </c>
      <c r="G88" s="93">
        <f t="shared" si="16"/>
        <v>4.3572984749455337</v>
      </c>
      <c r="H88" s="138">
        <v>2438</v>
      </c>
      <c r="I88" s="93">
        <f>100*(H88-H75)/H75</f>
        <v>3.6564625850340136</v>
      </c>
      <c r="J88" s="138">
        <f>15.51849*126.5</f>
        <v>1963.0889850000001</v>
      </c>
      <c r="K88" s="93">
        <f>100*(J88-J75)/J75</f>
        <v>3.8587848932676656</v>
      </c>
      <c r="L88" s="123">
        <v>398.2</v>
      </c>
      <c r="M88" s="93">
        <f>100*(L88-L75)/L75</f>
        <v>4.2135566605600534</v>
      </c>
      <c r="N88" s="169">
        <f>N75+N75*O88/100</f>
        <v>127.64020103999999</v>
      </c>
      <c r="O88" s="93">
        <v>3.86</v>
      </c>
    </row>
    <row r="89" spans="1:19" ht="13.5" hidden="1" customHeight="1" outlineLevel="1" x14ac:dyDescent="0.35">
      <c r="A89" s="154" t="s">
        <v>4</v>
      </c>
      <c r="B89" s="138">
        <v>1663</v>
      </c>
      <c r="C89" s="93">
        <f t="shared" si="14"/>
        <v>2.5909932140653917</v>
      </c>
      <c r="D89" s="147">
        <v>1109.2</v>
      </c>
      <c r="E89" s="93">
        <f t="shared" si="15"/>
        <v>6.6538461538461586</v>
      </c>
      <c r="F89" s="138">
        <v>1931</v>
      </c>
      <c r="G89" s="93">
        <f t="shared" si="16"/>
        <v>3.817204301075269</v>
      </c>
      <c r="H89" s="126"/>
      <c r="I89" s="94"/>
      <c r="J89" s="122"/>
      <c r="K89" s="95"/>
      <c r="L89" s="122"/>
      <c r="M89" s="95"/>
      <c r="N89" s="168"/>
      <c r="O89" s="96"/>
    </row>
    <row r="90" spans="1:19" ht="13.5" hidden="1" customHeight="1" outlineLevel="1" x14ac:dyDescent="0.35">
      <c r="A90" s="154" t="s">
        <v>5</v>
      </c>
      <c r="B90" s="138">
        <v>1661</v>
      </c>
      <c r="C90" s="93">
        <f t="shared" si="14"/>
        <v>2.3413431916204561</v>
      </c>
      <c r="D90" s="147">
        <v>1111.9000000000001</v>
      </c>
      <c r="E90" s="93">
        <f t="shared" si="15"/>
        <v>6.5752899453656797</v>
      </c>
      <c r="F90" s="138">
        <v>1943</v>
      </c>
      <c r="G90" s="93">
        <f t="shared" si="16"/>
        <v>4.1823056300268098</v>
      </c>
      <c r="H90" s="126"/>
      <c r="I90" s="94"/>
      <c r="J90" s="122"/>
      <c r="K90" s="95"/>
      <c r="L90" s="122"/>
      <c r="M90" s="95"/>
      <c r="N90" s="168"/>
      <c r="O90" s="96"/>
    </row>
    <row r="91" spans="1:19" ht="13.5" hidden="1" customHeight="1" outlineLevel="1" x14ac:dyDescent="0.35">
      <c r="A91" s="154" t="s">
        <v>6</v>
      </c>
      <c r="B91" s="138">
        <v>1663</v>
      </c>
      <c r="C91" s="93">
        <f t="shared" si="14"/>
        <v>2.4014778325123154</v>
      </c>
      <c r="D91" s="147">
        <v>1114.3</v>
      </c>
      <c r="E91" s="93">
        <f t="shared" si="15"/>
        <v>5.9019197871127069</v>
      </c>
      <c r="F91" s="138">
        <v>1949</v>
      </c>
      <c r="G91" s="93">
        <f t="shared" si="16"/>
        <v>4.3920728441349759</v>
      </c>
      <c r="H91" s="138">
        <v>2446</v>
      </c>
      <c r="I91" s="93">
        <f>100*(H91-H78)/H78</f>
        <v>3.0762747576906868</v>
      </c>
      <c r="J91" s="138">
        <f>15.51849*126.8</f>
        <v>1967.7445319999999</v>
      </c>
      <c r="K91" s="93">
        <f>100*(J91-J78)/J78</f>
        <v>3.4257748776509009</v>
      </c>
      <c r="L91" s="123">
        <v>399.5</v>
      </c>
      <c r="M91" s="93">
        <f>100*(L91-L78)/L78</f>
        <v>3.4974093264248705</v>
      </c>
      <c r="N91" s="169">
        <f>N78+N78*O91/100</f>
        <v>129.35266212799999</v>
      </c>
      <c r="O91" s="93">
        <v>3.34</v>
      </c>
    </row>
    <row r="92" spans="1:19" ht="13.5" hidden="1" customHeight="1" outlineLevel="1" x14ac:dyDescent="0.35">
      <c r="A92" s="154" t="s">
        <v>7</v>
      </c>
      <c r="B92" s="138">
        <v>1662</v>
      </c>
      <c r="C92" s="93">
        <f t="shared" si="14"/>
        <v>2.5925925925925926</v>
      </c>
      <c r="D92" s="147">
        <v>1118.5999999999999</v>
      </c>
      <c r="E92" s="93">
        <f t="shared" si="15"/>
        <v>5.7677760968229963</v>
      </c>
      <c r="F92" s="138">
        <v>1956</v>
      </c>
      <c r="G92" s="93">
        <f t="shared" si="16"/>
        <v>3.6016949152542375</v>
      </c>
      <c r="H92" s="126"/>
      <c r="I92" s="94"/>
      <c r="J92" s="122"/>
      <c r="K92" s="95"/>
      <c r="L92" s="122"/>
      <c r="M92" s="95"/>
      <c r="N92" s="168"/>
      <c r="O92" s="96"/>
    </row>
    <row r="93" spans="1:19" ht="13.5" hidden="1" customHeight="1" outlineLevel="1" x14ac:dyDescent="0.35">
      <c r="A93" s="154" t="s">
        <v>8</v>
      </c>
      <c r="B93" s="138">
        <v>1664</v>
      </c>
      <c r="C93" s="93">
        <f t="shared" si="14"/>
        <v>2.3370233702337022</v>
      </c>
      <c r="D93" s="147">
        <v>1120</v>
      </c>
      <c r="E93" s="93">
        <f t="shared" ref="E93:E98" si="17">100*(D93-D80)/D80</f>
        <v>5.850108685379463</v>
      </c>
      <c r="F93" s="138">
        <v>1936</v>
      </c>
      <c r="G93" s="93">
        <f t="shared" si="16"/>
        <v>1.8947368421052631</v>
      </c>
      <c r="H93" s="126"/>
      <c r="I93" s="94"/>
      <c r="J93" s="122"/>
      <c r="K93" s="95"/>
      <c r="L93" s="122"/>
      <c r="M93" s="95"/>
      <c r="N93" s="168"/>
      <c r="O93" s="96"/>
    </row>
    <row r="94" spans="1:19" ht="13.5" hidden="1" customHeight="1" outlineLevel="1" x14ac:dyDescent="0.35">
      <c r="A94" s="154" t="s">
        <v>9</v>
      </c>
      <c r="B94" s="138">
        <v>1671</v>
      </c>
      <c r="C94" s="93">
        <f>100*(B94-B81)/B81</f>
        <v>2.5782688766114181</v>
      </c>
      <c r="D94" s="147">
        <v>1126.2</v>
      </c>
      <c r="E94" s="93">
        <f t="shared" si="17"/>
        <v>6.1251413494157552</v>
      </c>
      <c r="F94" s="138">
        <v>1945</v>
      </c>
      <c r="G94" s="93">
        <f>100*(F94-F81)/F81</f>
        <v>2.530311017395888</v>
      </c>
      <c r="H94" s="138">
        <v>2454</v>
      </c>
      <c r="I94" s="93">
        <f>100*(H94-H81)/H81</f>
        <v>1.8257261410788381</v>
      </c>
      <c r="J94" s="138">
        <f>15.51849*127.4</f>
        <v>1977.0556260000001</v>
      </c>
      <c r="K94" s="93">
        <f>100*(J94-J81)/J81</f>
        <v>2.1651964715316732</v>
      </c>
      <c r="L94" s="123">
        <v>402.1</v>
      </c>
      <c r="M94" s="93">
        <f>100*(L94-L81)/L81</f>
        <v>2.6288922919857098</v>
      </c>
      <c r="N94" s="169">
        <f>N81+N81*O94/100</f>
        <v>130.33478312400001</v>
      </c>
      <c r="O94" s="93">
        <v>2.93</v>
      </c>
    </row>
    <row r="95" spans="1:19" ht="13.5" hidden="1" customHeight="1" outlineLevel="1" x14ac:dyDescent="0.35">
      <c r="A95" s="154" t="s">
        <v>10</v>
      </c>
      <c r="B95" s="138">
        <v>1677</v>
      </c>
      <c r="C95" s="93">
        <f>100*(B95-B82)/B82</f>
        <v>2.694427434170239</v>
      </c>
      <c r="D95" s="147">
        <v>1133.5999999999999</v>
      </c>
      <c r="E95" s="93">
        <f t="shared" si="17"/>
        <v>6.1522614477010782</v>
      </c>
      <c r="F95" s="138">
        <v>1955</v>
      </c>
      <c r="G95" s="93">
        <f>100*(F95-F82)/F82</f>
        <v>2.8947368421052633</v>
      </c>
      <c r="H95" s="126"/>
      <c r="I95" s="94"/>
      <c r="J95" s="122"/>
      <c r="K95" s="95"/>
      <c r="L95" s="122"/>
      <c r="M95" s="95"/>
      <c r="N95" s="168"/>
      <c r="O95" s="96"/>
    </row>
    <row r="96" spans="1:19" ht="13.5" hidden="1" customHeight="1" outlineLevel="1" x14ac:dyDescent="0.35">
      <c r="A96" s="154" t="s">
        <v>11</v>
      </c>
      <c r="B96" s="138">
        <v>1680</v>
      </c>
      <c r="C96" s="93">
        <f>100*(B96-B83)/B83</f>
        <v>2.8151774785801713</v>
      </c>
      <c r="D96" s="147">
        <v>1133.5999999999999</v>
      </c>
      <c r="E96" s="93">
        <f t="shared" si="17"/>
        <v>5.7462686567164099</v>
      </c>
      <c r="F96" s="138">
        <v>1967</v>
      </c>
      <c r="G96" s="93">
        <f>100*(F96-F83)/F83</f>
        <v>3.4174553101997898</v>
      </c>
      <c r="H96" s="126"/>
      <c r="I96" s="94"/>
      <c r="J96" s="122"/>
      <c r="K96" s="95"/>
      <c r="L96" s="122"/>
      <c r="M96" s="95"/>
      <c r="N96" s="168"/>
      <c r="O96" s="96"/>
    </row>
    <row r="97" spans="1:15" ht="13.5" hidden="1" customHeight="1" outlineLevel="1" x14ac:dyDescent="0.35">
      <c r="A97" s="154" t="s">
        <v>12</v>
      </c>
      <c r="B97" s="138">
        <v>1678</v>
      </c>
      <c r="C97" s="93">
        <f>100*(B97-B84)/B84</f>
        <v>2.6299694189602447</v>
      </c>
      <c r="D97" s="147">
        <v>1135</v>
      </c>
      <c r="E97" s="93">
        <f t="shared" si="17"/>
        <v>5.6206960729573883</v>
      </c>
      <c r="F97" s="138">
        <v>1960</v>
      </c>
      <c r="G97" s="93">
        <f>100*(F97-F84)/F84</f>
        <v>2.6715557883708749</v>
      </c>
      <c r="H97" s="138">
        <v>2537</v>
      </c>
      <c r="I97" s="93">
        <f>100*(H97-H84)/H84</f>
        <v>4.7049112670243503</v>
      </c>
      <c r="J97" s="138">
        <f>15.51849*131.4</f>
        <v>2039.129586</v>
      </c>
      <c r="K97" s="93">
        <f>100*(J97-J84)/J84</f>
        <v>5.1200000000000028</v>
      </c>
      <c r="L97" s="123">
        <v>411.7</v>
      </c>
      <c r="M97" s="93">
        <f>100*(L97-L84)/L84</f>
        <v>4.7316204528109802</v>
      </c>
      <c r="N97" s="169">
        <f>N84+N84*O97/100</f>
        <v>133.65249697799999</v>
      </c>
      <c r="O97" s="93">
        <v>5.17</v>
      </c>
    </row>
    <row r="98" spans="1:15" ht="13.5" customHeight="1" collapsed="1" x14ac:dyDescent="0.35">
      <c r="A98" s="153" t="s">
        <v>41</v>
      </c>
      <c r="B98" s="135">
        <f>AVERAGE(B99:B110)</f>
        <v>1729.75</v>
      </c>
      <c r="C98" s="18">
        <f>100*(B98-B85)/B85</f>
        <v>4.0555444154802531</v>
      </c>
      <c r="D98" s="124">
        <f>AVERAGE(D99:D110)</f>
        <v>1157.8166666666666</v>
      </c>
      <c r="E98" s="18">
        <f t="shared" si="17"/>
        <v>3.8936372269705379</v>
      </c>
      <c r="F98" s="135">
        <f>AVERAGE(F99:F110)</f>
        <v>2026.5833333333333</v>
      </c>
      <c r="G98" s="20">
        <f>100*(F98-F85)/F85</f>
        <v>4.5663671152771208</v>
      </c>
      <c r="H98" s="135">
        <f>AVERAGE(H99:H110)</f>
        <v>2606</v>
      </c>
      <c r="I98" s="18">
        <f>100*(H98-H85)/H85</f>
        <v>5.5594936708860763</v>
      </c>
      <c r="J98" s="135">
        <f>AVERAGE(J99:J110)</f>
        <v>2095.47525303987</v>
      </c>
      <c r="K98" s="18">
        <f>100*(J98-J85)/J85</f>
        <v>5.5123490956631436</v>
      </c>
      <c r="L98" s="119">
        <v>424.3</v>
      </c>
      <c r="M98" s="18">
        <f>100*(L98-L85)/L85</f>
        <v>5.2592408831555417</v>
      </c>
      <c r="N98" s="171">
        <f>N85+N85*O98/100</f>
        <v>140.78261548332802</v>
      </c>
      <c r="O98" s="18">
        <v>8.16</v>
      </c>
    </row>
    <row r="99" spans="1:15" ht="13.5" hidden="1" customHeight="1" outlineLevel="1" x14ac:dyDescent="0.35">
      <c r="A99" s="154" t="s">
        <v>1</v>
      </c>
      <c r="B99" s="138">
        <v>1695</v>
      </c>
      <c r="C99" s="93">
        <f t="shared" ref="C99:C105" si="18">100*(B99-B86)/B86</f>
        <v>3.8602941176470589</v>
      </c>
      <c r="D99" s="147">
        <v>1133.4000000000001</v>
      </c>
      <c r="E99" s="93">
        <f t="shared" ref="E99:E105" si="19">100*(D99-D86)/D86</f>
        <v>4.3934788615639722</v>
      </c>
      <c r="F99" s="138">
        <v>1983</v>
      </c>
      <c r="G99" s="93">
        <v>4.7</v>
      </c>
      <c r="H99" s="125"/>
      <c r="I99" s="94"/>
      <c r="J99" s="125"/>
      <c r="K99" s="98"/>
      <c r="L99" s="125"/>
      <c r="M99" s="98"/>
      <c r="N99" s="172">
        <f>AVERAGE(N101:N110)</f>
        <v>140.81092087961684</v>
      </c>
      <c r="O99" s="97"/>
    </row>
    <row r="100" spans="1:15" ht="13.5" hidden="1" customHeight="1" outlineLevel="1" x14ac:dyDescent="0.35">
      <c r="A100" s="154" t="s">
        <v>2</v>
      </c>
      <c r="B100" s="138">
        <v>1703</v>
      </c>
      <c r="C100" s="93">
        <f t="shared" si="18"/>
        <v>3.7149817295980512</v>
      </c>
      <c r="D100" s="147">
        <v>1140.0999999999999</v>
      </c>
      <c r="E100" s="93">
        <f t="shared" si="19"/>
        <v>4.5579603815113545</v>
      </c>
      <c r="F100" s="138">
        <v>1998</v>
      </c>
      <c r="G100" s="93">
        <v>5</v>
      </c>
      <c r="H100" s="125"/>
      <c r="I100" s="94"/>
      <c r="J100" s="125"/>
      <c r="K100" s="98"/>
      <c r="L100" s="125"/>
      <c r="M100" s="98"/>
      <c r="N100" s="170"/>
      <c r="O100" s="97"/>
    </row>
    <row r="101" spans="1:15" ht="13.5" hidden="1" customHeight="1" outlineLevel="1" x14ac:dyDescent="0.35">
      <c r="A101" s="154" t="s">
        <v>3</v>
      </c>
      <c r="B101" s="138">
        <v>1719</v>
      </c>
      <c r="C101" s="93">
        <f t="shared" si="18"/>
        <v>3.8670694864048341</v>
      </c>
      <c r="D101" s="147">
        <v>1153.7</v>
      </c>
      <c r="E101" s="93">
        <f t="shared" si="19"/>
        <v>5.3992325963822534</v>
      </c>
      <c r="F101" s="138">
        <v>2005</v>
      </c>
      <c r="G101" s="93">
        <v>4.7</v>
      </c>
      <c r="H101" s="138">
        <v>2558</v>
      </c>
      <c r="I101" s="93">
        <f>100*(H101-H88)/H88</f>
        <v>4.9220672682526665</v>
      </c>
      <c r="J101" s="138">
        <f>J88+J88*K101/100</f>
        <v>2057.8972598437504</v>
      </c>
      <c r="K101" s="93">
        <f>100*(110.7-105.6)/105.6</f>
        <v>4.829545454545463</v>
      </c>
      <c r="L101" s="123">
        <v>417.2</v>
      </c>
      <c r="M101" s="93">
        <f>100*(L101-L88)/L88</f>
        <v>4.7714716223003517</v>
      </c>
      <c r="N101" s="169">
        <f>N88+N88*O101/100</f>
        <v>137.02175581643999</v>
      </c>
      <c r="O101" s="93">
        <v>7.35</v>
      </c>
    </row>
    <row r="102" spans="1:15" ht="13.5" hidden="1" customHeight="1" outlineLevel="1" x14ac:dyDescent="0.35">
      <c r="A102" s="154" t="s">
        <v>4</v>
      </c>
      <c r="B102" s="138">
        <v>1721</v>
      </c>
      <c r="C102" s="93">
        <f t="shared" si="18"/>
        <v>3.4876728803367407</v>
      </c>
      <c r="D102" s="147">
        <v>1156.5</v>
      </c>
      <c r="E102" s="93">
        <f t="shared" si="19"/>
        <v>4.2643346556076409</v>
      </c>
      <c r="F102" s="138">
        <v>2017</v>
      </c>
      <c r="G102" s="93">
        <f t="shared" ref="G102:G107" si="20">100*(F102-F89)/F89</f>
        <v>4.4536509580528225</v>
      </c>
      <c r="H102" s="125"/>
      <c r="I102" s="94"/>
      <c r="J102" s="125"/>
      <c r="K102" s="98"/>
      <c r="L102" s="123"/>
      <c r="M102" s="98"/>
      <c r="N102" s="168"/>
      <c r="O102" s="93"/>
    </row>
    <row r="103" spans="1:15" ht="13.5" hidden="1" customHeight="1" outlineLevel="1" x14ac:dyDescent="0.35">
      <c r="A103" s="154" t="s">
        <v>5</v>
      </c>
      <c r="B103" s="138">
        <v>1730</v>
      </c>
      <c r="C103" s="93">
        <f t="shared" si="18"/>
        <v>4.1541240216736908</v>
      </c>
      <c r="D103" s="147">
        <v>1159.9000000000001</v>
      </c>
      <c r="E103" s="93">
        <f t="shared" si="19"/>
        <v>4.3169349761669213</v>
      </c>
      <c r="F103" s="138">
        <v>2046</v>
      </c>
      <c r="G103" s="93">
        <f t="shared" si="20"/>
        <v>5.301080802882141</v>
      </c>
      <c r="H103" s="125"/>
      <c r="I103" s="94"/>
      <c r="J103" s="125"/>
      <c r="K103" s="98"/>
      <c r="L103" s="123"/>
      <c r="M103" s="98"/>
      <c r="N103" s="168"/>
      <c r="O103" s="93"/>
    </row>
    <row r="104" spans="1:15" ht="13.5" hidden="1" customHeight="1" outlineLevel="1" x14ac:dyDescent="0.35">
      <c r="A104" s="154" t="s">
        <v>6</v>
      </c>
      <c r="B104" s="138">
        <v>1736</v>
      </c>
      <c r="C104" s="93">
        <f t="shared" si="18"/>
        <v>4.3896572459410708</v>
      </c>
      <c r="D104" s="147">
        <v>1163.9000000000001</v>
      </c>
      <c r="E104" s="93">
        <f t="shared" si="19"/>
        <v>4.4512249842950853</v>
      </c>
      <c r="F104" s="138">
        <v>2071</v>
      </c>
      <c r="G104" s="93">
        <f t="shared" si="20"/>
        <v>6.2596203181118524</v>
      </c>
      <c r="H104" s="141">
        <v>2587</v>
      </c>
      <c r="I104" s="93">
        <f>100*(H104-H91)/H91</f>
        <v>5.7645134914145544</v>
      </c>
      <c r="J104" s="138">
        <f>J91+J91*K104/100</f>
        <v>2082.9477057337108</v>
      </c>
      <c r="K104" s="93">
        <f>100*(112.1-105.9)/105.9</f>
        <v>5.8545797922568354</v>
      </c>
      <c r="L104" s="123">
        <v>423.6</v>
      </c>
      <c r="M104" s="93">
        <f>100*(L104-L91)/L91</f>
        <v>6.0325406758448121</v>
      </c>
      <c r="N104" s="169">
        <f>N91+N91*O104/100</f>
        <v>141.05907805058399</v>
      </c>
      <c r="O104" s="93">
        <v>9.0500000000000007</v>
      </c>
    </row>
    <row r="105" spans="1:15" ht="13.5" hidden="1" customHeight="1" outlineLevel="1" x14ac:dyDescent="0.35">
      <c r="A105" s="154" t="s">
        <v>7</v>
      </c>
      <c r="B105" s="138">
        <v>1734</v>
      </c>
      <c r="C105" s="93">
        <f t="shared" si="18"/>
        <v>4.3321299638989172</v>
      </c>
      <c r="D105" s="147">
        <v>1166.3</v>
      </c>
      <c r="E105" s="93">
        <f t="shared" si="19"/>
        <v>4.2642588950473854</v>
      </c>
      <c r="F105" s="138">
        <v>2090</v>
      </c>
      <c r="G105" s="93">
        <f t="shared" si="20"/>
        <v>6.850715746421268</v>
      </c>
      <c r="H105" s="125"/>
      <c r="I105" s="98"/>
      <c r="J105" s="125"/>
      <c r="K105" s="98"/>
      <c r="L105" s="126"/>
      <c r="M105" s="98"/>
      <c r="N105" s="168"/>
      <c r="O105" s="93"/>
    </row>
    <row r="106" spans="1:15" ht="13.5" hidden="1" customHeight="1" outlineLevel="1" x14ac:dyDescent="0.35">
      <c r="A106" s="154" t="s">
        <v>8</v>
      </c>
      <c r="B106" s="138">
        <v>1742</v>
      </c>
      <c r="C106" s="93">
        <f t="shared" ref="C106:C111" si="21">100*(B106-B93)/B93</f>
        <v>4.6875</v>
      </c>
      <c r="D106" s="147">
        <v>1167.5999999999999</v>
      </c>
      <c r="E106" s="93">
        <f t="shared" ref="E106:E111" si="22">100*(D106-D93)/D93</f>
        <v>4.249999999999992</v>
      </c>
      <c r="F106" s="138">
        <v>2082</v>
      </c>
      <c r="G106" s="93">
        <f t="shared" si="20"/>
        <v>7.5413223140495864</v>
      </c>
      <c r="H106" s="125"/>
      <c r="I106" s="98"/>
      <c r="J106" s="125"/>
      <c r="K106" s="98"/>
      <c r="L106" s="126"/>
      <c r="M106" s="98"/>
      <c r="N106" s="168"/>
      <c r="O106" s="93"/>
    </row>
    <row r="107" spans="1:15" ht="13.5" hidden="1" customHeight="1" outlineLevel="1" x14ac:dyDescent="0.35">
      <c r="A107" s="155" t="s">
        <v>9</v>
      </c>
      <c r="B107" s="138">
        <v>1750</v>
      </c>
      <c r="C107" s="93">
        <f t="shared" si="21"/>
        <v>4.7277079593058051</v>
      </c>
      <c r="D107" s="147">
        <v>1166.4000000000001</v>
      </c>
      <c r="E107" s="93">
        <f t="shared" si="22"/>
        <v>3.5695258391049585</v>
      </c>
      <c r="F107" s="138">
        <v>2064</v>
      </c>
      <c r="G107" s="93">
        <f t="shared" si="20"/>
        <v>6.1182519280205652</v>
      </c>
      <c r="H107" s="141">
        <v>2606</v>
      </c>
      <c r="I107" s="93">
        <f>100*(H107-H94)/H94</f>
        <v>6.1939690301548493</v>
      </c>
      <c r="J107" s="138">
        <f>J94+J94*K107/100</f>
        <v>2103.4088051052631</v>
      </c>
      <c r="K107" s="93">
        <f>100*(113.2-106.4)/106.4</f>
        <v>6.3909774436090201</v>
      </c>
      <c r="L107" s="123">
        <v>426.2</v>
      </c>
      <c r="M107" s="93">
        <f>100*(L107-L94)/L94</f>
        <v>5.9935339467793991</v>
      </c>
      <c r="N107" s="169">
        <f>N94+N94*O107/100</f>
        <v>143.26399360990081</v>
      </c>
      <c r="O107" s="93">
        <v>9.92</v>
      </c>
    </row>
    <row r="108" spans="1:15" ht="13.5" hidden="1" customHeight="1" outlineLevel="1" x14ac:dyDescent="0.35">
      <c r="A108" s="155" t="s">
        <v>10</v>
      </c>
      <c r="B108" s="138">
        <v>1750</v>
      </c>
      <c r="C108" s="93">
        <f t="shared" si="21"/>
        <v>4.3530113297555157</v>
      </c>
      <c r="D108" s="147">
        <v>1171.3</v>
      </c>
      <c r="E108" s="93">
        <f t="shared" si="22"/>
        <v>3.3256880733944998</v>
      </c>
      <c r="F108" s="138">
        <v>2028</v>
      </c>
      <c r="G108" s="93">
        <f>100*(F108-F95)/F95</f>
        <v>3.7340153452685421</v>
      </c>
      <c r="H108" s="125"/>
      <c r="I108" s="98"/>
      <c r="J108" s="125"/>
      <c r="K108" s="98"/>
      <c r="L108" s="126"/>
      <c r="M108" s="98"/>
      <c r="N108" s="168"/>
      <c r="O108" s="93"/>
    </row>
    <row r="109" spans="1:15" ht="13.5" hidden="1" customHeight="1" outlineLevel="1" x14ac:dyDescent="0.35">
      <c r="A109" s="155" t="s">
        <v>11</v>
      </c>
      <c r="B109" s="138">
        <v>1741</v>
      </c>
      <c r="C109" s="93">
        <f t="shared" si="21"/>
        <v>3.6309523809523809</v>
      </c>
      <c r="D109" s="147">
        <v>1162</v>
      </c>
      <c r="E109" s="93">
        <f t="shared" si="22"/>
        <v>2.5052928722653576</v>
      </c>
      <c r="F109" s="138">
        <v>1991</v>
      </c>
      <c r="G109" s="93">
        <f>100*(F109-F96)/F96</f>
        <v>1.2201321809862735</v>
      </c>
      <c r="H109" s="125"/>
      <c r="I109" s="98"/>
      <c r="J109" s="125"/>
      <c r="K109" s="98"/>
      <c r="L109" s="126"/>
      <c r="M109" s="98"/>
      <c r="N109" s="168"/>
      <c r="O109" s="93"/>
    </row>
    <row r="110" spans="1:15" ht="13.5" hidden="1" customHeight="1" outlineLevel="1" x14ac:dyDescent="0.35">
      <c r="A110" s="155" t="s">
        <v>12</v>
      </c>
      <c r="B110" s="138">
        <v>1736</v>
      </c>
      <c r="C110" s="93">
        <f t="shared" si="21"/>
        <v>3.4564958283671037</v>
      </c>
      <c r="D110" s="147">
        <v>1152.7</v>
      </c>
      <c r="E110" s="93">
        <f t="shared" si="22"/>
        <v>1.5594713656387704</v>
      </c>
      <c r="F110" s="138">
        <v>1944</v>
      </c>
      <c r="G110" s="93">
        <f>100*(F110-F97)/F97</f>
        <v>-0.81632653061224492</v>
      </c>
      <c r="H110" s="141">
        <v>2673</v>
      </c>
      <c r="I110" s="93">
        <f>100*(H110-H97)/H97</f>
        <v>5.3606621994481669</v>
      </c>
      <c r="J110" s="138">
        <f>J97+J97*K110/100</f>
        <v>2137.647241476755</v>
      </c>
      <c r="K110" s="93">
        <f>100*(115-109.7)/109.7</f>
        <v>4.8313582497721033</v>
      </c>
      <c r="L110" s="123">
        <v>430.4</v>
      </c>
      <c r="M110" s="93">
        <f>100*(L110-L97)/L97</f>
        <v>4.5421423366529003</v>
      </c>
      <c r="N110" s="169">
        <f>N97+N97*O110/100</f>
        <v>141.89885604154259</v>
      </c>
      <c r="O110" s="93">
        <v>6.17</v>
      </c>
    </row>
    <row r="111" spans="1:15" ht="13.5" customHeight="1" collapsed="1" x14ac:dyDescent="0.35">
      <c r="A111" s="153" t="s">
        <v>43</v>
      </c>
      <c r="B111" s="135">
        <f>AVERAGE(B112:B123)</f>
        <v>1729.8333333333333</v>
      </c>
      <c r="C111" s="18">
        <f t="shared" si="21"/>
        <v>4.8176518764710243E-3</v>
      </c>
      <c r="D111" s="124">
        <f>AVERAGE(D112:D123)</f>
        <v>1145.2166666666667</v>
      </c>
      <c r="E111" s="18">
        <f t="shared" si="22"/>
        <v>-1.0882551929637603</v>
      </c>
      <c r="F111" s="135">
        <f>AVERAGE(F112:F123)</f>
        <v>1892.5833333333333</v>
      </c>
      <c r="G111" s="18">
        <f>100*(F111-F98)/F98</f>
        <v>-6.6121139849500397</v>
      </c>
      <c r="H111" s="135">
        <f>AVERAGE(H114:H123)</f>
        <v>2710.25</v>
      </c>
      <c r="I111" s="18">
        <f>100*(H111-H98)/H98</f>
        <v>4.0003837298541827</v>
      </c>
      <c r="J111" s="135">
        <f>AVERAGE(J114:J123)</f>
        <v>2169.3426632316705</v>
      </c>
      <c r="K111" s="18">
        <f>100*(J111-J98)/J98</f>
        <v>3.5250910305259993</v>
      </c>
      <c r="L111" s="119">
        <v>426.3</v>
      </c>
      <c r="M111" s="18">
        <f>100*(L111-L98)/L98</f>
        <v>0.47136460051850104</v>
      </c>
      <c r="N111" s="171">
        <f>N98+N98*O111/100</f>
        <v>146.14643313324282</v>
      </c>
      <c r="O111" s="18">
        <v>3.81</v>
      </c>
    </row>
    <row r="112" spans="1:15" ht="13.5" hidden="1" customHeight="1" outlineLevel="1" x14ac:dyDescent="0.35">
      <c r="A112" s="115" t="s">
        <v>1</v>
      </c>
      <c r="B112" s="145">
        <v>1732</v>
      </c>
      <c r="C112" s="21">
        <f t="shared" ref="C112:C118" si="23">100*(B112-B99)/B99</f>
        <v>2.1828908554572273</v>
      </c>
      <c r="D112" s="148">
        <v>1150.2</v>
      </c>
      <c r="E112" s="21">
        <f t="shared" ref="E112:E118" si="24">100*(D112-D99)/D99</f>
        <v>1.4822657490735798</v>
      </c>
      <c r="F112" s="145">
        <v>1928</v>
      </c>
      <c r="G112" s="21">
        <f t="shared" ref="G112:G119" si="25">100*(F112-F99)/F99</f>
        <v>-2.7735753908219869</v>
      </c>
      <c r="H112" s="139"/>
      <c r="I112" s="85"/>
      <c r="J112" s="139"/>
      <c r="K112" s="85"/>
      <c r="L112" s="127"/>
      <c r="M112" s="85"/>
      <c r="N112" s="173">
        <f>AVERAGE(N114:N123)</f>
        <v>146.21374085922199</v>
      </c>
      <c r="O112" s="87"/>
    </row>
    <row r="113" spans="1:19" ht="13.5" hidden="1" customHeight="1" outlineLevel="1" x14ac:dyDescent="0.35">
      <c r="A113" s="115" t="s">
        <v>2</v>
      </c>
      <c r="B113" s="58">
        <v>1733</v>
      </c>
      <c r="C113" s="21">
        <f t="shared" si="23"/>
        <v>1.7615971814445097</v>
      </c>
      <c r="D113" s="146">
        <v>1148.5</v>
      </c>
      <c r="E113" s="21">
        <f t="shared" si="24"/>
        <v>0.73677747566003782</v>
      </c>
      <c r="F113" s="58">
        <v>1917</v>
      </c>
      <c r="G113" s="21">
        <f t="shared" si="25"/>
        <v>-4.0540540540540544</v>
      </c>
      <c r="H113" s="128"/>
      <c r="I113" s="56"/>
      <c r="J113" s="128"/>
      <c r="K113" s="56"/>
      <c r="L113" s="121"/>
      <c r="M113" s="56"/>
      <c r="N113" s="162"/>
      <c r="O113" s="91"/>
    </row>
    <row r="114" spans="1:19" ht="13.5" hidden="1" customHeight="1" outlineLevel="1" x14ac:dyDescent="0.35">
      <c r="A114" s="115" t="s">
        <v>3</v>
      </c>
      <c r="B114" s="58">
        <v>1734</v>
      </c>
      <c r="C114" s="21">
        <f t="shared" si="23"/>
        <v>0.87260034904013961</v>
      </c>
      <c r="D114" s="146">
        <v>1153.0999999999999</v>
      </c>
      <c r="E114" s="21">
        <f t="shared" si="24"/>
        <v>-5.200658750109529E-2</v>
      </c>
      <c r="F114" s="58">
        <v>1905</v>
      </c>
      <c r="G114" s="21">
        <f t="shared" si="25"/>
        <v>-4.9875311720698257</v>
      </c>
      <c r="H114" s="58">
        <v>2673</v>
      </c>
      <c r="I114" s="21">
        <f>100*(H114-H101)/H101</f>
        <v>4.495699765441751</v>
      </c>
      <c r="J114" s="58">
        <f>J101+J101*K114/100</f>
        <v>2139.5957810595473</v>
      </c>
      <c r="K114" s="21">
        <v>3.97</v>
      </c>
      <c r="L114" s="88">
        <v>425.5</v>
      </c>
      <c r="M114" s="21">
        <f>100*(L114-L101)/L101</f>
        <v>1.9894534995206163</v>
      </c>
      <c r="N114" s="166">
        <f>N101+N101*O114/100</f>
        <v>142.00934772815842</v>
      </c>
      <c r="O114" s="21">
        <v>3.64</v>
      </c>
    </row>
    <row r="115" spans="1:19" ht="13.5" hidden="1" customHeight="1" outlineLevel="1" x14ac:dyDescent="0.35">
      <c r="A115" s="115" t="s">
        <v>4</v>
      </c>
      <c r="B115" s="58">
        <v>1734</v>
      </c>
      <c r="C115" s="21">
        <f t="shared" si="23"/>
        <v>0.75537478210342823</v>
      </c>
      <c r="D115" s="146">
        <v>1148.8</v>
      </c>
      <c r="E115" s="21">
        <f t="shared" si="24"/>
        <v>-0.66580198875919117</v>
      </c>
      <c r="F115" s="58">
        <v>1895</v>
      </c>
      <c r="G115" s="21">
        <f t="shared" si="25"/>
        <v>-6.0485870104115023</v>
      </c>
      <c r="H115" s="128"/>
      <c r="I115" s="56"/>
      <c r="J115" s="128"/>
      <c r="K115" s="56"/>
      <c r="L115" s="128"/>
      <c r="M115" s="56"/>
      <c r="N115" s="165"/>
      <c r="O115" s="21"/>
    </row>
    <row r="116" spans="1:19" ht="13.5" hidden="1" customHeight="1" outlineLevel="1" x14ac:dyDescent="0.35">
      <c r="A116" s="115" t="s">
        <v>5</v>
      </c>
      <c r="B116" s="58">
        <v>1731</v>
      </c>
      <c r="C116" s="21">
        <f t="shared" si="23"/>
        <v>5.7803468208092484E-2</v>
      </c>
      <c r="D116" s="146">
        <v>1146.5</v>
      </c>
      <c r="E116" s="21">
        <f t="shared" si="24"/>
        <v>-1.1552720062074395</v>
      </c>
      <c r="F116" s="58">
        <v>1878</v>
      </c>
      <c r="G116" s="21">
        <f t="shared" si="25"/>
        <v>-8.2111436950146626</v>
      </c>
      <c r="H116" s="128"/>
      <c r="I116" s="56"/>
      <c r="J116" s="128"/>
      <c r="K116" s="56"/>
      <c r="L116" s="128"/>
      <c r="M116" s="56"/>
      <c r="N116" s="165"/>
      <c r="O116" s="21"/>
    </row>
    <row r="117" spans="1:19" ht="13.5" hidden="1" customHeight="1" outlineLevel="1" x14ac:dyDescent="0.35">
      <c r="A117" s="115" t="s">
        <v>6</v>
      </c>
      <c r="B117" s="58">
        <v>1735</v>
      </c>
      <c r="C117" s="21">
        <f t="shared" si="23"/>
        <v>-5.7603686635944701E-2</v>
      </c>
      <c r="D117" s="146">
        <v>1144.2</v>
      </c>
      <c r="E117" s="21">
        <f t="shared" si="24"/>
        <v>-1.6925852736489426</v>
      </c>
      <c r="F117" s="58">
        <v>1889</v>
      </c>
      <c r="G117" s="21">
        <f t="shared" si="25"/>
        <v>-8.7880251086431684</v>
      </c>
      <c r="H117" s="58">
        <v>2701</v>
      </c>
      <c r="I117" s="21">
        <f>100*(H117-H104)/H104</f>
        <v>4.406648627754155</v>
      </c>
      <c r="J117" s="58">
        <f>J104+J104*K117/100</f>
        <v>2151.6849800229234</v>
      </c>
      <c r="K117" s="81">
        <v>3.3</v>
      </c>
      <c r="L117" s="88">
        <v>423.7</v>
      </c>
      <c r="M117" s="21">
        <f>100*(L117-L104)/L104</f>
        <v>2.360717658167278E-2</v>
      </c>
      <c r="N117" s="166">
        <f>N104+N104*O117/100</f>
        <v>146.91302978968324</v>
      </c>
      <c r="O117" s="21">
        <v>4.1500000000000004</v>
      </c>
    </row>
    <row r="118" spans="1:19" ht="13.5" hidden="1" customHeight="1" outlineLevel="1" x14ac:dyDescent="0.35">
      <c r="A118" s="115" t="s">
        <v>7</v>
      </c>
      <c r="B118" s="58">
        <v>1724</v>
      </c>
      <c r="C118" s="21">
        <f t="shared" si="23"/>
        <v>-0.57670126874279126</v>
      </c>
      <c r="D118" s="146">
        <v>1143.7</v>
      </c>
      <c r="E118" s="21">
        <f t="shared" si="24"/>
        <v>-1.9377518648718091</v>
      </c>
      <c r="F118" s="58">
        <v>1880</v>
      </c>
      <c r="G118" s="21">
        <f t="shared" si="25"/>
        <v>-10.047846889952153</v>
      </c>
      <c r="H118" s="121"/>
      <c r="I118" s="56"/>
      <c r="J118" s="128"/>
      <c r="K118" s="56"/>
      <c r="L118" s="128"/>
      <c r="M118" s="56"/>
      <c r="N118" s="165"/>
      <c r="O118" s="21"/>
    </row>
    <row r="119" spans="1:19" ht="13.5" hidden="1" customHeight="1" outlineLevel="1" x14ac:dyDescent="0.35">
      <c r="A119" s="115" t="s">
        <v>8</v>
      </c>
      <c r="B119" s="58">
        <v>1729</v>
      </c>
      <c r="C119" s="21">
        <f t="shared" ref="C119:C124" si="26">100*(B119-B106)/B106</f>
        <v>-0.74626865671641796</v>
      </c>
      <c r="D119" s="146">
        <v>1143.2</v>
      </c>
      <c r="E119" s="21">
        <f t="shared" ref="E119:E124" si="27">100*(D119-D106)/D106</f>
        <v>-2.0897567660157472</v>
      </c>
      <c r="F119" s="58">
        <v>1895</v>
      </c>
      <c r="G119" s="21">
        <f t="shared" si="25"/>
        <v>-8.9817483189241116</v>
      </c>
      <c r="H119" s="121"/>
      <c r="I119" s="56"/>
      <c r="J119" s="128"/>
      <c r="K119" s="56"/>
      <c r="L119" s="128"/>
      <c r="M119" s="56"/>
      <c r="N119" s="165"/>
      <c r="O119" s="21"/>
    </row>
    <row r="120" spans="1:19" ht="13.5" hidden="1" customHeight="1" outlineLevel="1" x14ac:dyDescent="0.35">
      <c r="A120" s="115" t="s">
        <v>9</v>
      </c>
      <c r="B120" s="58">
        <v>1732</v>
      </c>
      <c r="C120" s="21">
        <f t="shared" si="26"/>
        <v>-1.0285714285714285</v>
      </c>
      <c r="D120" s="146">
        <v>1140.8</v>
      </c>
      <c r="E120" s="21">
        <f t="shared" si="27"/>
        <v>-2.1947873799725768</v>
      </c>
      <c r="F120" s="58">
        <v>1878</v>
      </c>
      <c r="G120" s="21">
        <f>100*(F120-F107)/F107</f>
        <v>-9.0116279069767433</v>
      </c>
      <c r="H120" s="58">
        <v>2717</v>
      </c>
      <c r="I120" s="21">
        <f>100*(H120-H107)/H107</f>
        <v>4.2594013814274749</v>
      </c>
      <c r="J120" s="58">
        <f>J107+J107*K120/100</f>
        <v>2175.9764088813945</v>
      </c>
      <c r="K120" s="24">
        <v>3.45</v>
      </c>
      <c r="L120" s="88">
        <v>425.5</v>
      </c>
      <c r="M120" s="21">
        <f>100*(L120-L107)/L107</f>
        <v>-0.16424213984044783</v>
      </c>
      <c r="N120" s="166">
        <f>N107+N107*O120/100</f>
        <v>147.69085101244676</v>
      </c>
      <c r="O120" s="21">
        <v>3.09</v>
      </c>
    </row>
    <row r="121" spans="1:19" ht="13.5" hidden="1" customHeight="1" outlineLevel="1" x14ac:dyDescent="0.35">
      <c r="A121" s="115" t="s">
        <v>10</v>
      </c>
      <c r="B121" s="58">
        <v>1723</v>
      </c>
      <c r="C121" s="21">
        <f t="shared" si="26"/>
        <v>-1.5428571428571429</v>
      </c>
      <c r="D121" s="146">
        <v>1142.2</v>
      </c>
      <c r="E121" s="21">
        <f t="shared" si="27"/>
        <v>-2.484419021599924</v>
      </c>
      <c r="F121" s="58">
        <v>1875</v>
      </c>
      <c r="G121" s="21">
        <f>100*(F121-F108)/F108</f>
        <v>-7.5443786982248522</v>
      </c>
      <c r="H121" s="121"/>
      <c r="I121" s="56"/>
      <c r="J121" s="128"/>
      <c r="K121" s="87"/>
      <c r="L121" s="128"/>
      <c r="M121" s="56"/>
      <c r="N121" s="165"/>
      <c r="O121" s="21"/>
    </row>
    <row r="122" spans="1:19" ht="13.5" hidden="1" customHeight="1" outlineLevel="1" x14ac:dyDescent="0.35">
      <c r="A122" s="115" t="s">
        <v>11</v>
      </c>
      <c r="B122" s="58">
        <v>1725</v>
      </c>
      <c r="C122" s="21">
        <f t="shared" si="26"/>
        <v>-0.9190120620333142</v>
      </c>
      <c r="D122" s="146">
        <v>1140.7</v>
      </c>
      <c r="E122" s="21">
        <f t="shared" si="27"/>
        <v>-1.8330464716006845</v>
      </c>
      <c r="F122" s="58">
        <v>1881</v>
      </c>
      <c r="G122" s="21">
        <f>100*(F122-F109)/F109</f>
        <v>-5.5248618784530388</v>
      </c>
      <c r="H122" s="128"/>
      <c r="I122" s="56"/>
      <c r="J122" s="128"/>
      <c r="K122" s="87"/>
      <c r="L122" s="128"/>
      <c r="M122" s="56"/>
      <c r="N122" s="165"/>
      <c r="O122" s="21"/>
    </row>
    <row r="123" spans="1:19" ht="13.5" hidden="1" customHeight="1" outlineLevel="1" x14ac:dyDescent="0.35">
      <c r="A123" s="115" t="s">
        <v>12</v>
      </c>
      <c r="B123" s="58">
        <v>1726</v>
      </c>
      <c r="C123" s="21">
        <f t="shared" si="26"/>
        <v>-0.57603686635944695</v>
      </c>
      <c r="D123" s="146">
        <v>1140.7</v>
      </c>
      <c r="E123" s="21">
        <f t="shared" si="27"/>
        <v>-1.0410340938665741</v>
      </c>
      <c r="F123" s="58">
        <v>1890</v>
      </c>
      <c r="G123" s="21">
        <f>100*(F123-F110)/F110</f>
        <v>-2.7777777777777777</v>
      </c>
      <c r="H123" s="142">
        <v>2750</v>
      </c>
      <c r="I123" s="21">
        <f>100*(H123-H110)/H110</f>
        <v>2.880658436213992</v>
      </c>
      <c r="J123" s="58">
        <f>J110+J110*K123/100</f>
        <v>2210.1134829628168</v>
      </c>
      <c r="K123" s="24">
        <v>3.39</v>
      </c>
      <c r="L123" s="88">
        <v>430</v>
      </c>
      <c r="M123" s="21">
        <f>100*(L123-L110)/L110</f>
        <v>-9.2936802973972416E-2</v>
      </c>
      <c r="N123" s="166">
        <f>N110+N110*O123/100</f>
        <v>148.24173490659953</v>
      </c>
      <c r="O123" s="21">
        <v>4.47</v>
      </c>
    </row>
    <row r="124" spans="1:19" ht="13.5" customHeight="1" collapsed="1" x14ac:dyDescent="0.35">
      <c r="A124" s="116" t="s">
        <v>45</v>
      </c>
      <c r="B124" s="140">
        <f>AVERAGE(B125:B136)</f>
        <v>1751</v>
      </c>
      <c r="C124" s="13">
        <f t="shared" si="26"/>
        <v>1.2236246266499706</v>
      </c>
      <c r="D124" s="134">
        <f>AVERAGE(D125:D136)</f>
        <v>1157.5999999999999</v>
      </c>
      <c r="E124" s="13">
        <f t="shared" si="27"/>
        <v>1.0813092136859004</v>
      </c>
      <c r="F124" s="140">
        <f>AVERAGE(F125:F136)</f>
        <v>1999.9166666666667</v>
      </c>
      <c r="G124" s="13">
        <f>100*(F124-F111)/F111</f>
        <v>5.6712606226057938</v>
      </c>
      <c r="H124" s="136">
        <f>AVERAGE(H127:H136)</f>
        <v>2781.25</v>
      </c>
      <c r="I124" s="13">
        <f>100*(H124-H111)/H111</f>
        <v>2.6196845309473296</v>
      </c>
      <c r="J124" s="136">
        <f>AVERAGE(J127:J136)</f>
        <v>2243.9675972078567</v>
      </c>
      <c r="K124" s="13">
        <f>100*(J124-J111)/J111</f>
        <v>3.4399790886432573</v>
      </c>
      <c r="L124" s="129">
        <v>435.3</v>
      </c>
      <c r="M124" s="13">
        <f>100*(L124-L111)/L111</f>
        <v>2.1111893033075297</v>
      </c>
      <c r="N124" s="174">
        <f>N111+N111*O124/100</f>
        <v>151.39309008272625</v>
      </c>
      <c r="O124" s="13">
        <v>3.59</v>
      </c>
    </row>
    <row r="125" spans="1:19" ht="13.5" hidden="1" customHeight="1" outlineLevel="1" x14ac:dyDescent="0.45">
      <c r="A125" s="115" t="s">
        <v>1</v>
      </c>
      <c r="B125" s="58">
        <v>1729</v>
      </c>
      <c r="C125" s="21">
        <f t="shared" ref="C125:C131" si="28">100*(B125-B112)/B112</f>
        <v>-0.17321016166281755</v>
      </c>
      <c r="D125" s="146">
        <v>1146.0999999999999</v>
      </c>
      <c r="E125" s="21">
        <f t="shared" ref="E125:E131" si="29">100*(D125-D112)/D112</f>
        <v>-0.35645974613111947</v>
      </c>
      <c r="F125" s="58">
        <v>1915</v>
      </c>
      <c r="G125" s="21">
        <f t="shared" ref="G125:G131" si="30">100*(F125-F112)/F112</f>
        <v>-0.67427385892116187</v>
      </c>
      <c r="H125" s="121"/>
      <c r="I125" s="81"/>
      <c r="J125" s="128"/>
      <c r="K125" s="56"/>
      <c r="L125" s="121"/>
      <c r="M125" s="81"/>
      <c r="N125" s="173">
        <f>AVERAGE(N127:N136)</f>
        <v>151.43216216590636</v>
      </c>
      <c r="O125" s="85"/>
      <c r="Q125" s="79"/>
      <c r="R125" s="79"/>
      <c r="S125" s="80"/>
    </row>
    <row r="126" spans="1:19" ht="13.5" hidden="1" customHeight="1" outlineLevel="1" x14ac:dyDescent="0.45">
      <c r="A126" s="115" t="s">
        <v>2</v>
      </c>
      <c r="B126" s="58">
        <v>1735</v>
      </c>
      <c r="C126" s="21">
        <f t="shared" si="28"/>
        <v>0.1154068090017311</v>
      </c>
      <c r="D126" s="146">
        <v>1145.8</v>
      </c>
      <c r="E126" s="21">
        <f t="shared" si="29"/>
        <v>-0.23508924684371316</v>
      </c>
      <c r="F126" s="58">
        <v>1940</v>
      </c>
      <c r="G126" s="21">
        <f t="shared" si="30"/>
        <v>1.1997913406364111</v>
      </c>
      <c r="H126" s="121"/>
      <c r="I126" s="81"/>
      <c r="J126" s="128"/>
      <c r="K126" s="56"/>
      <c r="L126" s="121"/>
      <c r="M126" s="81"/>
      <c r="N126" s="162"/>
      <c r="O126" s="91"/>
      <c r="Q126" s="78"/>
      <c r="R126" s="79"/>
      <c r="S126" s="80"/>
    </row>
    <row r="127" spans="1:19" ht="13.5" hidden="1" customHeight="1" outlineLevel="1" x14ac:dyDescent="0.45">
      <c r="A127" s="115" t="s">
        <v>46</v>
      </c>
      <c r="B127" s="58">
        <v>1744</v>
      </c>
      <c r="C127" s="21">
        <f t="shared" si="28"/>
        <v>0.57670126874279126</v>
      </c>
      <c r="D127" s="146">
        <v>1147.9000000000001</v>
      </c>
      <c r="E127" s="21">
        <f t="shared" si="29"/>
        <v>-0.45095828635849611</v>
      </c>
      <c r="F127" s="58">
        <v>1957</v>
      </c>
      <c r="G127" s="21">
        <f t="shared" si="30"/>
        <v>2.7296587926509188</v>
      </c>
      <c r="H127" s="58">
        <v>2761</v>
      </c>
      <c r="I127" s="21">
        <f>100*(H127-H114)/H114</f>
        <v>3.2921810699588478</v>
      </c>
      <c r="J127" s="58">
        <f>J114+J114*K127/100</f>
        <v>2231.5983996451077</v>
      </c>
      <c r="K127" s="21">
        <v>4.3</v>
      </c>
      <c r="L127" s="121">
        <v>431.1</v>
      </c>
      <c r="M127" s="21">
        <f>100*(L127-L114)/L114</f>
        <v>1.3160987074030606</v>
      </c>
      <c r="N127" s="166">
        <f>N114+N114*O127/100</f>
        <v>148.54177772365369</v>
      </c>
      <c r="O127" s="21">
        <v>4.5999999999999996</v>
      </c>
      <c r="Q127" s="78"/>
      <c r="R127" s="79"/>
      <c r="S127" s="80"/>
    </row>
    <row r="128" spans="1:19" ht="13.5" hidden="1" customHeight="1" outlineLevel="1" x14ac:dyDescent="0.45">
      <c r="A128" s="115" t="s">
        <v>4</v>
      </c>
      <c r="B128" s="58">
        <v>1749</v>
      </c>
      <c r="C128" s="21">
        <f t="shared" si="28"/>
        <v>0.86505190311418689</v>
      </c>
      <c r="D128" s="146">
        <v>1151</v>
      </c>
      <c r="E128" s="21">
        <f t="shared" si="29"/>
        <v>0.19150417827298447</v>
      </c>
      <c r="F128" s="58">
        <v>1973</v>
      </c>
      <c r="G128" s="21">
        <f t="shared" si="30"/>
        <v>4.1160949868073882</v>
      </c>
      <c r="H128" s="58"/>
      <c r="I128" s="81"/>
      <c r="J128" s="128"/>
      <c r="K128" s="56"/>
      <c r="L128" s="121"/>
      <c r="M128" s="81"/>
      <c r="N128" s="165"/>
      <c r="O128" s="21"/>
      <c r="Q128" s="78"/>
      <c r="R128" s="79"/>
      <c r="S128" s="80"/>
    </row>
    <row r="129" spans="1:19" ht="13.5" hidden="1" customHeight="1" outlineLevel="1" x14ac:dyDescent="0.45">
      <c r="A129" s="115" t="s">
        <v>5</v>
      </c>
      <c r="B129" s="58">
        <v>1747</v>
      </c>
      <c r="C129" s="21">
        <f t="shared" si="28"/>
        <v>0.92432120161756215</v>
      </c>
      <c r="D129" s="146">
        <v>1153</v>
      </c>
      <c r="E129" s="21">
        <f t="shared" si="29"/>
        <v>0.56694286960314</v>
      </c>
      <c r="F129" s="58">
        <v>1979</v>
      </c>
      <c r="G129" s="21">
        <f t="shared" si="30"/>
        <v>5.3780617678381253</v>
      </c>
      <c r="H129" s="58"/>
      <c r="I129" s="81"/>
      <c r="J129" s="128"/>
      <c r="K129" s="56"/>
      <c r="L129" s="121"/>
      <c r="M129" s="81"/>
      <c r="N129" s="165"/>
      <c r="O129" s="21"/>
      <c r="Q129" s="78"/>
      <c r="R129" s="79"/>
      <c r="S129" s="80"/>
    </row>
    <row r="130" spans="1:19" ht="13.5" hidden="1" customHeight="1" outlineLevel="1" x14ac:dyDescent="0.45">
      <c r="A130" s="115" t="s">
        <v>6</v>
      </c>
      <c r="B130" s="58">
        <v>1751</v>
      </c>
      <c r="C130" s="21">
        <f t="shared" si="28"/>
        <v>0.9221902017291066</v>
      </c>
      <c r="D130" s="146">
        <v>1156.5</v>
      </c>
      <c r="E130" s="21">
        <f t="shared" si="29"/>
        <v>1.0749868904037716</v>
      </c>
      <c r="F130" s="58">
        <v>1997</v>
      </c>
      <c r="G130" s="21">
        <f t="shared" si="30"/>
        <v>5.7173107464266808</v>
      </c>
      <c r="H130" s="58">
        <v>2771</v>
      </c>
      <c r="I130" s="21">
        <f>100*(H130-H117)/H117</f>
        <v>2.5916327286190302</v>
      </c>
      <c r="J130" s="58">
        <f>J117+J117*K130/100</f>
        <v>2237.7523792238403</v>
      </c>
      <c r="K130" s="24">
        <v>4</v>
      </c>
      <c r="L130" s="121">
        <v>434.1</v>
      </c>
      <c r="M130" s="21">
        <f>100*(L130-L117)/L117</f>
        <v>2.4545669105499255</v>
      </c>
      <c r="N130" s="166">
        <f>N117+N117*O130/100</f>
        <v>150.85029898804675</v>
      </c>
      <c r="O130" s="21">
        <v>2.68</v>
      </c>
      <c r="Q130" s="79"/>
      <c r="R130" s="79"/>
      <c r="S130" s="80"/>
    </row>
    <row r="131" spans="1:19" ht="13.5" hidden="1" customHeight="1" outlineLevel="1" x14ac:dyDescent="0.45">
      <c r="A131" s="152" t="s">
        <v>7</v>
      </c>
      <c r="B131" s="58">
        <v>1742</v>
      </c>
      <c r="C131" s="21">
        <f t="shared" si="28"/>
        <v>1.0440835266821347</v>
      </c>
      <c r="D131" s="146">
        <v>1161.0999999999999</v>
      </c>
      <c r="E131" s="21">
        <f t="shared" si="29"/>
        <v>1.5213779837369821</v>
      </c>
      <c r="F131" s="58">
        <v>2016</v>
      </c>
      <c r="G131" s="21">
        <f t="shared" si="30"/>
        <v>7.2340425531914896</v>
      </c>
      <c r="H131" s="121"/>
      <c r="I131" s="81"/>
      <c r="J131" s="121"/>
      <c r="K131" s="81"/>
      <c r="L131" s="121"/>
      <c r="M131" s="81"/>
      <c r="N131" s="165"/>
      <c r="O131" s="21"/>
      <c r="Q131" s="78"/>
      <c r="R131" s="79"/>
      <c r="S131" s="80"/>
    </row>
    <row r="132" spans="1:19" ht="13.5" hidden="1" customHeight="1" outlineLevel="1" x14ac:dyDescent="0.45">
      <c r="A132" s="152" t="s">
        <v>8</v>
      </c>
      <c r="B132" s="58">
        <v>1749</v>
      </c>
      <c r="C132" s="21">
        <f t="shared" ref="C132:C137" si="31">100*(B132-B119)/B119</f>
        <v>1.156737998843262</v>
      </c>
      <c r="D132" s="146">
        <v>1162</v>
      </c>
      <c r="E132" s="21">
        <f t="shared" ref="E132:E137" si="32">100*(D132-D119)/D119</f>
        <v>1.6445066480055943</v>
      </c>
      <c r="F132" s="58">
        <v>2015</v>
      </c>
      <c r="G132" s="21">
        <f t="shared" ref="G132:G137" si="33">100*(F132-F119)/F119</f>
        <v>6.3324538258575194</v>
      </c>
      <c r="H132" s="128"/>
      <c r="I132" s="56"/>
      <c r="J132" s="128"/>
      <c r="K132" s="56"/>
      <c r="L132" s="128"/>
      <c r="M132" s="56"/>
      <c r="N132" s="165"/>
      <c r="O132" s="21"/>
      <c r="Q132" s="78"/>
      <c r="R132" s="79"/>
      <c r="S132" s="80"/>
    </row>
    <row r="133" spans="1:19" ht="13.5" hidden="1" customHeight="1" outlineLevel="1" x14ac:dyDescent="0.45">
      <c r="A133" s="152" t="s">
        <v>9</v>
      </c>
      <c r="B133" s="58">
        <v>1757</v>
      </c>
      <c r="C133" s="21">
        <f t="shared" si="31"/>
        <v>1.4434180138568129</v>
      </c>
      <c r="D133" s="146">
        <v>1163.4000000000001</v>
      </c>
      <c r="E133" s="21">
        <f t="shared" si="32"/>
        <v>1.9810659186535884</v>
      </c>
      <c r="F133" s="58">
        <v>2033</v>
      </c>
      <c r="G133" s="21">
        <f t="shared" si="33"/>
        <v>8.25346112886049</v>
      </c>
      <c r="H133" s="58">
        <v>2782</v>
      </c>
      <c r="I133" s="21">
        <f>100*(H133-H120)/H120</f>
        <v>2.3923444976076556</v>
      </c>
      <c r="J133" s="58">
        <f>J120+J120*K133/100</f>
        <v>2247.7836303744807</v>
      </c>
      <c r="K133" s="24">
        <v>3.3</v>
      </c>
      <c r="L133" s="88">
        <v>436</v>
      </c>
      <c r="M133" s="21">
        <f>100*(L133-L120)/L120</f>
        <v>2.4676850763807288</v>
      </c>
      <c r="N133" s="166">
        <f>N120+N120*O133/100</f>
        <v>152.35788190444006</v>
      </c>
      <c r="O133" s="21">
        <v>3.16</v>
      </c>
      <c r="Q133" s="78"/>
      <c r="R133" s="79"/>
      <c r="S133" s="80"/>
    </row>
    <row r="134" spans="1:19" ht="13.5" hidden="1" customHeight="1" outlineLevel="1" x14ac:dyDescent="0.45">
      <c r="A134" s="156" t="s">
        <v>10</v>
      </c>
      <c r="B134" s="58">
        <v>1764</v>
      </c>
      <c r="C134" s="21">
        <f t="shared" si="31"/>
        <v>2.3795705165409169</v>
      </c>
      <c r="D134" s="146">
        <v>1167.3</v>
      </c>
      <c r="E134" s="21">
        <f t="shared" si="32"/>
        <v>2.1975135703029163</v>
      </c>
      <c r="F134" s="58">
        <v>2038</v>
      </c>
      <c r="G134" s="21">
        <f t="shared" si="33"/>
        <v>8.6933333333333334</v>
      </c>
      <c r="H134" s="128"/>
      <c r="I134" s="56"/>
      <c r="J134" s="128"/>
      <c r="K134" s="56"/>
      <c r="L134" s="128"/>
      <c r="M134" s="56"/>
      <c r="N134" s="165"/>
      <c r="O134" s="21"/>
      <c r="Q134" s="78"/>
      <c r="R134" s="79"/>
      <c r="S134" s="80"/>
    </row>
    <row r="135" spans="1:19" ht="13.5" hidden="1" customHeight="1" outlineLevel="1" x14ac:dyDescent="0.45">
      <c r="A135" s="156" t="s">
        <v>11</v>
      </c>
      <c r="B135" s="58">
        <v>1768</v>
      </c>
      <c r="C135" s="21">
        <f t="shared" si="31"/>
        <v>2.4927536231884058</v>
      </c>
      <c r="D135" s="146">
        <v>1167</v>
      </c>
      <c r="E135" s="21">
        <f t="shared" si="32"/>
        <v>2.3056018234417421</v>
      </c>
      <c r="F135" s="58">
        <v>2047</v>
      </c>
      <c r="G135" s="21">
        <f t="shared" si="33"/>
        <v>8.8250930356193518</v>
      </c>
      <c r="H135" s="128"/>
      <c r="I135" s="56"/>
      <c r="J135" s="128"/>
      <c r="K135" s="56"/>
      <c r="L135" s="128"/>
      <c r="M135" s="56"/>
      <c r="N135" s="165"/>
      <c r="O135" s="21"/>
      <c r="Q135" s="79"/>
      <c r="R135" s="79"/>
      <c r="S135" s="80"/>
    </row>
    <row r="136" spans="1:19" ht="13.5" hidden="1" customHeight="1" outlineLevel="1" x14ac:dyDescent="0.45">
      <c r="A136" s="156" t="s">
        <v>12</v>
      </c>
      <c r="B136" s="58">
        <v>1777</v>
      </c>
      <c r="C136" s="21">
        <f t="shared" si="31"/>
        <v>2.9548088064889919</v>
      </c>
      <c r="D136" s="146">
        <v>1170.0999999999999</v>
      </c>
      <c r="E136" s="21">
        <f t="shared" si="32"/>
        <v>2.5773647760147158</v>
      </c>
      <c r="F136" s="58">
        <v>2089</v>
      </c>
      <c r="G136" s="21">
        <f t="shared" si="33"/>
        <v>10.529100529100528</v>
      </c>
      <c r="H136" s="58">
        <v>2811</v>
      </c>
      <c r="I136" s="21">
        <f>100*(H136-H123)/H123</f>
        <v>2.2181818181818183</v>
      </c>
      <c r="J136" s="58">
        <f>J123+J123*K136/100</f>
        <v>2258.7359795879988</v>
      </c>
      <c r="K136" s="24">
        <v>2.2000000000000002</v>
      </c>
      <c r="L136" s="121">
        <v>439.4</v>
      </c>
      <c r="M136" s="21">
        <f>100*(L136-L123)/L123</f>
        <v>2.1860465116279015</v>
      </c>
      <c r="N136" s="166">
        <f>N123+N123*O136/100</f>
        <v>153.97869004748495</v>
      </c>
      <c r="O136" s="21">
        <v>3.87</v>
      </c>
      <c r="Q136" s="78"/>
      <c r="R136" s="79"/>
      <c r="S136" s="80"/>
    </row>
    <row r="137" spans="1:19" ht="13.5" customHeight="1" collapsed="1" x14ac:dyDescent="0.45">
      <c r="A137" s="116" t="s">
        <v>48</v>
      </c>
      <c r="B137" s="136">
        <f>AVERAGE(B138:B149)</f>
        <v>1811.5833333333333</v>
      </c>
      <c r="C137" s="13">
        <f t="shared" si="31"/>
        <v>3.4599276603845377</v>
      </c>
      <c r="D137" s="129">
        <f>AVERAGE(D138:D149)</f>
        <v>1195.9666666666665</v>
      </c>
      <c r="E137" s="13">
        <f t="shared" si="32"/>
        <v>3.3143284957383004</v>
      </c>
      <c r="F137" s="136">
        <f>AVERAGE(F138:F149)</f>
        <v>2169.3333333333335</v>
      </c>
      <c r="G137" s="13">
        <f t="shared" si="33"/>
        <v>8.4711862994291476</v>
      </c>
      <c r="H137" s="136">
        <v>2856</v>
      </c>
      <c r="I137" s="13">
        <f>100*(H137-H124)/H124</f>
        <v>2.6876404494382022</v>
      </c>
      <c r="J137" s="136">
        <f>AVERAGE(J140:J149)</f>
        <v>2311.3368409577206</v>
      </c>
      <c r="K137" s="13">
        <f>100*(J137-J124)/J124</f>
        <v>3.0022378145607229</v>
      </c>
      <c r="L137" s="129">
        <f>AVERAGE(L140:L149)</f>
        <v>450.25</v>
      </c>
      <c r="M137" s="13">
        <f>100*(L137-L124)/L124</f>
        <v>3.4344130484723152</v>
      </c>
      <c r="N137" s="174">
        <f>N124+N124*O137/100</f>
        <v>164.71568201000616</v>
      </c>
      <c r="O137" s="13">
        <v>8.8000000000000007</v>
      </c>
      <c r="Q137" s="78"/>
      <c r="R137" s="79"/>
      <c r="S137" s="80"/>
    </row>
    <row r="138" spans="1:19" ht="13.5" hidden="1" customHeight="1" outlineLevel="1" x14ac:dyDescent="0.45">
      <c r="A138" s="115" t="s">
        <v>1</v>
      </c>
      <c r="B138" s="58">
        <v>1783</v>
      </c>
      <c r="C138" s="21">
        <f t="shared" ref="C138:C148" si="34">100*(B138-B125)/B125</f>
        <v>3.1231925968768075</v>
      </c>
      <c r="D138" s="146">
        <v>1174.7</v>
      </c>
      <c r="E138" s="21">
        <f t="shared" ref="E138:E148" si="35">100*(D138-D125)/D125</f>
        <v>2.4954192478841408</v>
      </c>
      <c r="F138" s="58">
        <v>2120</v>
      </c>
      <c r="G138" s="21">
        <f t="shared" ref="G138:G148" si="36">100*(F138-F125)/F125</f>
        <v>10.704960835509139</v>
      </c>
      <c r="H138" s="128"/>
      <c r="I138" s="56"/>
      <c r="J138" s="128"/>
      <c r="K138" s="56"/>
      <c r="L138" s="128"/>
      <c r="M138" s="56"/>
      <c r="N138" s="173"/>
      <c r="O138" s="87"/>
      <c r="P138" s="86"/>
      <c r="Q138" s="78"/>
      <c r="R138" s="79"/>
      <c r="S138" s="80"/>
    </row>
    <row r="139" spans="1:19" ht="13.5" hidden="1" customHeight="1" outlineLevel="1" x14ac:dyDescent="0.45">
      <c r="A139" s="115" t="s">
        <v>2</v>
      </c>
      <c r="B139" s="58">
        <v>1794</v>
      </c>
      <c r="C139" s="21">
        <f t="shared" si="34"/>
        <v>3.4005763688760808</v>
      </c>
      <c r="D139" s="146">
        <v>1177.9000000000001</v>
      </c>
      <c r="E139" s="21">
        <f t="shared" si="35"/>
        <v>2.8015360446849482</v>
      </c>
      <c r="F139" s="58">
        <v>2144</v>
      </c>
      <c r="G139" s="21">
        <f t="shared" si="36"/>
        <v>10.515463917525773</v>
      </c>
      <c r="H139" s="128"/>
      <c r="I139" s="56"/>
      <c r="J139" s="128"/>
      <c r="K139" s="56"/>
      <c r="L139" s="128"/>
      <c r="M139" s="56"/>
      <c r="N139" s="173"/>
      <c r="O139" s="91"/>
      <c r="P139" s="86"/>
      <c r="Q139" s="78"/>
      <c r="R139" s="79"/>
      <c r="S139" s="80"/>
    </row>
    <row r="140" spans="1:19" ht="13.5" hidden="1" customHeight="1" outlineLevel="1" x14ac:dyDescent="0.45">
      <c r="A140" s="115" t="s">
        <v>3</v>
      </c>
      <c r="B140" s="58">
        <v>1804</v>
      </c>
      <c r="C140" s="21">
        <f t="shared" si="34"/>
        <v>3.4403669724770642</v>
      </c>
      <c r="D140" s="146">
        <v>1185.9000000000001</v>
      </c>
      <c r="E140" s="21">
        <f t="shared" si="35"/>
        <v>3.3103928913668437</v>
      </c>
      <c r="F140" s="58">
        <v>2170</v>
      </c>
      <c r="G140" s="21">
        <f t="shared" si="36"/>
        <v>10.88400613183444</v>
      </c>
      <c r="H140" s="58">
        <v>2820</v>
      </c>
      <c r="I140" s="21">
        <f>100*(H140-H127)/H127</f>
        <v>2.1369069177834117</v>
      </c>
      <c r="J140" s="58">
        <f>J127+J127*K140/100</f>
        <v>2273.9987692383647</v>
      </c>
      <c r="K140" s="24">
        <v>1.9</v>
      </c>
      <c r="L140" s="121">
        <v>443.5</v>
      </c>
      <c r="M140" s="21">
        <f>100*(L140-L127)/L127</f>
        <v>2.8763627928554807</v>
      </c>
      <c r="N140" s="166">
        <f>N127+N127*O140/100</f>
        <v>161.47976656338392</v>
      </c>
      <c r="O140" s="21">
        <v>8.7100000000000009</v>
      </c>
      <c r="P140" s="86"/>
      <c r="Q140" s="79"/>
      <c r="R140" s="79"/>
      <c r="S140" s="80"/>
    </row>
    <row r="141" spans="1:19" ht="13.5" hidden="1" customHeight="1" outlineLevel="1" x14ac:dyDescent="0.45">
      <c r="A141" s="115" t="s">
        <v>4</v>
      </c>
      <c r="B141" s="58">
        <v>1807</v>
      </c>
      <c r="C141" s="21">
        <f t="shared" si="34"/>
        <v>3.3161806746712408</v>
      </c>
      <c r="D141" s="146">
        <v>1191.8</v>
      </c>
      <c r="E141" s="21">
        <f t="shared" si="35"/>
        <v>3.5447437011294487</v>
      </c>
      <c r="F141" s="58">
        <v>2182</v>
      </c>
      <c r="G141" s="21">
        <f t="shared" si="36"/>
        <v>10.593005575266092</v>
      </c>
      <c r="H141" s="128"/>
      <c r="I141" s="56"/>
      <c r="J141" s="128"/>
      <c r="K141" s="56"/>
      <c r="L141" s="128"/>
      <c r="M141" s="56"/>
      <c r="N141" s="161"/>
      <c r="O141" s="21"/>
      <c r="P141" s="86"/>
      <c r="Q141" s="78"/>
      <c r="R141" s="79"/>
      <c r="S141" s="80"/>
    </row>
    <row r="142" spans="1:19" ht="13.5" hidden="1" customHeight="1" outlineLevel="1" x14ac:dyDescent="0.45">
      <c r="A142" s="115" t="s">
        <v>5</v>
      </c>
      <c r="B142" s="58">
        <v>1808</v>
      </c>
      <c r="C142" s="21">
        <f t="shared" si="34"/>
        <v>3.4917000572409846</v>
      </c>
      <c r="D142" s="146">
        <v>1198.0999999999999</v>
      </c>
      <c r="E142" s="21">
        <f t="shared" si="35"/>
        <v>3.9115351257588822</v>
      </c>
      <c r="F142" s="58">
        <v>2168</v>
      </c>
      <c r="G142" s="21">
        <f t="shared" si="36"/>
        <v>9.5502779181404751</v>
      </c>
      <c r="H142" s="128"/>
      <c r="I142" s="56"/>
      <c r="J142" s="128"/>
      <c r="K142" s="56"/>
      <c r="L142" s="128"/>
      <c r="M142" s="56"/>
      <c r="N142" s="161"/>
      <c r="O142" s="21"/>
      <c r="P142" s="86"/>
      <c r="Q142" s="78"/>
      <c r="R142" s="79"/>
      <c r="S142" s="80"/>
    </row>
    <row r="143" spans="1:19" ht="13.5" hidden="1" customHeight="1" outlineLevel="1" x14ac:dyDescent="0.45">
      <c r="A143" s="115" t="s">
        <v>6</v>
      </c>
      <c r="B143" s="58">
        <v>1813</v>
      </c>
      <c r="C143" s="21">
        <f t="shared" si="34"/>
        <v>3.5408338092518559</v>
      </c>
      <c r="D143" s="146">
        <v>1200.5999999999999</v>
      </c>
      <c r="E143" s="21">
        <f t="shared" si="35"/>
        <v>3.813229571984428</v>
      </c>
      <c r="F143" s="58">
        <v>2173</v>
      </c>
      <c r="G143" s="21">
        <f t="shared" si="36"/>
        <v>8.8132198297446163</v>
      </c>
      <c r="H143" s="58">
        <v>2851</v>
      </c>
      <c r="I143" s="21">
        <f>100*(H143-H130)/H130</f>
        <v>2.8870443883074701</v>
      </c>
      <c r="J143" s="58">
        <f>J130+J130*K143/100</f>
        <v>2307.1227029797792</v>
      </c>
      <c r="K143" s="24">
        <v>3.1</v>
      </c>
      <c r="L143" s="121">
        <v>449.5</v>
      </c>
      <c r="M143" s="21">
        <f>100*(L143-L130)/L130</f>
        <v>3.5475696844045097</v>
      </c>
      <c r="N143" s="166">
        <f>N130+N130*O143/100</f>
        <v>165.10565224241716</v>
      </c>
      <c r="O143" s="21">
        <v>9.4499999999999993</v>
      </c>
      <c r="P143" s="86"/>
      <c r="Q143" s="78"/>
      <c r="R143" s="79"/>
      <c r="S143" s="80"/>
    </row>
    <row r="144" spans="1:19" ht="13.5" hidden="1" customHeight="1" outlineLevel="1" x14ac:dyDescent="0.45">
      <c r="A144" s="115" t="s">
        <v>7</v>
      </c>
      <c r="B144" s="58">
        <v>1808</v>
      </c>
      <c r="C144" s="21">
        <f t="shared" si="34"/>
        <v>3.788748564867968</v>
      </c>
      <c r="D144" s="146">
        <v>1202</v>
      </c>
      <c r="E144" s="21">
        <f t="shared" si="35"/>
        <v>3.5225217466195931</v>
      </c>
      <c r="F144" s="58">
        <v>2185</v>
      </c>
      <c r="G144" s="21">
        <f t="shared" si="36"/>
        <v>8.3829365079365079</v>
      </c>
      <c r="H144" s="128"/>
      <c r="I144" s="56"/>
      <c r="J144" s="128"/>
      <c r="K144" s="56"/>
      <c r="L144" s="128"/>
      <c r="M144" s="56"/>
      <c r="N144" s="161"/>
      <c r="O144" s="21"/>
      <c r="P144" s="86"/>
      <c r="Q144" s="78"/>
      <c r="R144" s="79"/>
      <c r="S144" s="80"/>
    </row>
    <row r="145" spans="1:19" ht="13.5" hidden="1" customHeight="1" outlineLevel="1" x14ac:dyDescent="0.45">
      <c r="A145" s="115" t="s">
        <v>8</v>
      </c>
      <c r="B145" s="58">
        <v>1815</v>
      </c>
      <c r="C145" s="21">
        <f t="shared" si="34"/>
        <v>3.7735849056603774</v>
      </c>
      <c r="D145" s="146">
        <v>1202.9000000000001</v>
      </c>
      <c r="E145" s="21">
        <f t="shared" si="35"/>
        <v>3.5197934595525036</v>
      </c>
      <c r="F145" s="58">
        <v>2182</v>
      </c>
      <c r="G145" s="21">
        <f t="shared" si="36"/>
        <v>8.2878411910669971</v>
      </c>
      <c r="H145" s="128"/>
      <c r="I145" s="56"/>
      <c r="J145" s="128"/>
      <c r="K145" s="56"/>
      <c r="L145" s="128"/>
      <c r="M145" s="56"/>
      <c r="N145" s="161"/>
      <c r="O145" s="21"/>
      <c r="P145" s="86"/>
      <c r="Q145" s="79"/>
      <c r="R145" s="79"/>
      <c r="S145" s="80"/>
    </row>
    <row r="146" spans="1:19" ht="13.5" hidden="1" customHeight="1" outlineLevel="1" x14ac:dyDescent="0.45">
      <c r="A146" s="152" t="s">
        <v>9</v>
      </c>
      <c r="B146" s="58">
        <v>1823</v>
      </c>
      <c r="C146" s="21">
        <f t="shared" si="34"/>
        <v>3.7564029595902104</v>
      </c>
      <c r="D146" s="146">
        <v>1205.8</v>
      </c>
      <c r="E146" s="21">
        <f t="shared" si="35"/>
        <v>3.6444902870895532</v>
      </c>
      <c r="F146" s="58">
        <v>2180</v>
      </c>
      <c r="G146" s="21">
        <f t="shared" si="36"/>
        <v>7.2306935563207082</v>
      </c>
      <c r="H146" s="58">
        <v>2861</v>
      </c>
      <c r="I146" s="21">
        <f>100*(H146-H133)/H133</f>
        <v>2.8396836808051762</v>
      </c>
      <c r="J146" s="58">
        <f>J133+J133*K146/100</f>
        <v>2330.9516246983367</v>
      </c>
      <c r="K146" s="24">
        <v>3.7</v>
      </c>
      <c r="L146" s="121">
        <v>452.9</v>
      </c>
      <c r="M146" s="21">
        <f>100*(L146-L133)/L133</f>
        <v>3.8761467889908205</v>
      </c>
      <c r="N146" s="166">
        <f>N133+N133*O146/100</f>
        <v>165.87202602936389</v>
      </c>
      <c r="O146" s="21">
        <v>8.8699999999999992</v>
      </c>
      <c r="P146" s="86"/>
      <c r="Q146" s="78"/>
      <c r="R146" s="79"/>
      <c r="S146" s="80"/>
    </row>
    <row r="147" spans="1:19" ht="13.5" hidden="1" customHeight="1" outlineLevel="1" x14ac:dyDescent="0.45">
      <c r="A147" s="152" t="s">
        <v>10</v>
      </c>
      <c r="B147" s="58">
        <v>1827</v>
      </c>
      <c r="C147" s="21">
        <f t="shared" si="34"/>
        <v>3.5714285714285716</v>
      </c>
      <c r="D147" s="146">
        <v>1201.2</v>
      </c>
      <c r="E147" s="21">
        <f t="shared" si="35"/>
        <v>2.9041377537908071</v>
      </c>
      <c r="F147" s="58">
        <v>2172</v>
      </c>
      <c r="G147" s="21">
        <f t="shared" si="36"/>
        <v>6.5750736015701667</v>
      </c>
      <c r="H147" s="128"/>
      <c r="I147" s="56"/>
      <c r="J147" s="128"/>
      <c r="K147" s="56"/>
      <c r="L147" s="128"/>
      <c r="M147" s="56"/>
      <c r="N147" s="161"/>
      <c r="O147" s="21"/>
      <c r="P147" s="86"/>
      <c r="Q147" s="78"/>
      <c r="R147" s="79"/>
      <c r="S147" s="80"/>
    </row>
    <row r="148" spans="1:19" ht="13.5" hidden="1" customHeight="1" outlineLevel="1" x14ac:dyDescent="0.45">
      <c r="A148" s="152" t="s">
        <v>11</v>
      </c>
      <c r="B148" s="58">
        <v>1829</v>
      </c>
      <c r="C148" s="21">
        <f t="shared" si="34"/>
        <v>3.4502262443438916</v>
      </c>
      <c r="D148" s="146">
        <v>1204.9000000000001</v>
      </c>
      <c r="E148" s="21">
        <f t="shared" si="35"/>
        <v>3.2476435304198876</v>
      </c>
      <c r="F148" s="58">
        <v>2180</v>
      </c>
      <c r="G148" s="21">
        <f t="shared" si="36"/>
        <v>6.497313141182218</v>
      </c>
      <c r="H148" s="128"/>
      <c r="I148" s="56"/>
      <c r="J148" s="128"/>
      <c r="K148" s="56"/>
      <c r="L148" s="128"/>
      <c r="M148" s="56"/>
      <c r="N148" s="161"/>
      <c r="O148" s="21"/>
      <c r="P148" s="86"/>
      <c r="Q148" s="78"/>
      <c r="R148" s="79"/>
      <c r="S148" s="80"/>
    </row>
    <row r="149" spans="1:19" ht="13.5" hidden="1" customHeight="1" outlineLevel="1" x14ac:dyDescent="0.45">
      <c r="A149" s="152" t="s">
        <v>12</v>
      </c>
      <c r="B149" s="58">
        <v>1828</v>
      </c>
      <c r="C149" s="21">
        <f>100*(B149-B136)/B136</f>
        <v>2.8700056274620147</v>
      </c>
      <c r="D149" s="146">
        <v>1205.8</v>
      </c>
      <c r="E149" s="21">
        <f>100*(D149-D136)/D136</f>
        <v>3.051021280232463</v>
      </c>
      <c r="F149" s="58">
        <v>2176</v>
      </c>
      <c r="G149" s="21">
        <f>100*(F149-F136)/F136</f>
        <v>4.1646720919100044</v>
      </c>
      <c r="H149" s="58">
        <v>2890</v>
      </c>
      <c r="I149" s="21">
        <f>100*(H149-H136)/H136</f>
        <v>2.8103877623621485</v>
      </c>
      <c r="J149" s="58">
        <f>J136+J136*K149/100</f>
        <v>2333.2742669144027</v>
      </c>
      <c r="K149" s="24">
        <v>3.3</v>
      </c>
      <c r="L149" s="121">
        <v>455.1</v>
      </c>
      <c r="M149" s="21">
        <f>100*(L149-L136)/L136</f>
        <v>3.5730541647701517</v>
      </c>
      <c r="N149" s="166">
        <f>N136+N136*O149/100</f>
        <v>166.5741468933692</v>
      </c>
      <c r="O149" s="21">
        <v>8.18</v>
      </c>
      <c r="P149" s="86"/>
      <c r="Q149" s="78"/>
      <c r="R149" s="79"/>
      <c r="S149" s="80"/>
    </row>
    <row r="150" spans="1:19" ht="13.5" customHeight="1" collapsed="1" x14ac:dyDescent="0.35">
      <c r="A150" s="116" t="s">
        <v>49</v>
      </c>
      <c r="B150" s="136">
        <f>AVERAGE(B151:B162)</f>
        <v>1862.6666666666667</v>
      </c>
      <c r="C150" s="13">
        <f>100*(B150-B137)/B137</f>
        <v>2.8198169189015219</v>
      </c>
      <c r="D150" s="129">
        <f>AVERAGE(D151:D162)</f>
        <v>1225.0166666666667</v>
      </c>
      <c r="E150" s="13">
        <f>100*(D150-D137)/D137</f>
        <v>2.428997463697443</v>
      </c>
      <c r="F150" s="136">
        <f>AVERAGE(F151:F162)</f>
        <v>2233.8333333333335</v>
      </c>
      <c r="G150" s="13">
        <f>100*(F150-F137)/F137</f>
        <v>2.9732636754763364</v>
      </c>
      <c r="H150" s="136">
        <v>2947</v>
      </c>
      <c r="I150" s="13">
        <f>100*(H150-H137)/H137</f>
        <v>3.1862745098039214</v>
      </c>
      <c r="J150" s="136">
        <f>AVERAGE(J153:J162)</f>
        <v>2393.7440108336173</v>
      </c>
      <c r="K150" s="13">
        <f>100*(J150-J137)/J137</f>
        <v>3.5653466174039181</v>
      </c>
      <c r="L150" s="129">
        <v>464.1</v>
      </c>
      <c r="M150" s="13">
        <f>100*(L150-L137)/L137</f>
        <v>3.0760688506385394</v>
      </c>
      <c r="N150" s="174">
        <f>N137+N137*O150/100</f>
        <v>170.16777108453738</v>
      </c>
      <c r="O150" s="13">
        <v>3.31</v>
      </c>
    </row>
    <row r="151" spans="1:19" ht="13.5" hidden="1" customHeight="1" outlineLevel="1" x14ac:dyDescent="0.45">
      <c r="A151" s="115" t="s">
        <v>1</v>
      </c>
      <c r="B151" s="58">
        <v>1840</v>
      </c>
      <c r="C151" s="21">
        <f t="shared" ref="C151:C156" si="37">100*(B151-B138)/B138</f>
        <v>3.1968592260235558</v>
      </c>
      <c r="D151" s="146">
        <v>1210.0999999999999</v>
      </c>
      <c r="E151" s="21">
        <f t="shared" ref="E151:E156" si="38">100*(D151-D138)/D138</f>
        <v>3.0135353707329413</v>
      </c>
      <c r="F151" s="58">
        <v>2202</v>
      </c>
      <c r="G151" s="21">
        <f t="shared" ref="G151:G156" si="39">100*(F151-F138)/F138</f>
        <v>3.8679245283018866</v>
      </c>
      <c r="H151" s="143"/>
      <c r="I151" s="22"/>
      <c r="J151" s="130"/>
      <c r="K151" s="23"/>
      <c r="L151" s="130"/>
      <c r="M151" s="23"/>
      <c r="N151" s="173"/>
      <c r="O151" s="87"/>
      <c r="P151" s="54"/>
    </row>
    <row r="152" spans="1:19" ht="13.5" hidden="1" customHeight="1" outlineLevel="1" x14ac:dyDescent="0.45">
      <c r="A152" s="115" t="s">
        <v>2</v>
      </c>
      <c r="B152" s="58">
        <v>1850</v>
      </c>
      <c r="C152" s="21">
        <f t="shared" si="37"/>
        <v>3.1215161649944259</v>
      </c>
      <c r="D152" s="146">
        <v>1214.5</v>
      </c>
      <c r="E152" s="21">
        <f t="shared" si="38"/>
        <v>3.1072247219628073</v>
      </c>
      <c r="F152" s="58">
        <v>2232</v>
      </c>
      <c r="G152" s="21">
        <f t="shared" si="39"/>
        <v>4.1044776119402986</v>
      </c>
      <c r="H152" s="143"/>
      <c r="I152" s="22"/>
      <c r="J152" s="130"/>
      <c r="K152" s="23"/>
      <c r="L152" s="130"/>
      <c r="M152" s="23"/>
      <c r="N152" s="162"/>
      <c r="O152" s="91"/>
      <c r="P152" s="53"/>
      <c r="Q152" s="54"/>
      <c r="R152" s="55"/>
    </row>
    <row r="153" spans="1:19" ht="13.5" hidden="1" customHeight="1" outlineLevel="1" x14ac:dyDescent="0.45">
      <c r="A153" s="115" t="s">
        <v>3</v>
      </c>
      <c r="B153" s="58">
        <v>1857</v>
      </c>
      <c r="C153" s="21">
        <f t="shared" si="37"/>
        <v>2.9379157427937916</v>
      </c>
      <c r="D153" s="146">
        <v>1224.2</v>
      </c>
      <c r="E153" s="21">
        <f t="shared" si="38"/>
        <v>3.2296146386710474</v>
      </c>
      <c r="F153" s="58">
        <v>2241</v>
      </c>
      <c r="G153" s="21">
        <f t="shared" si="39"/>
        <v>3.2718894009216588</v>
      </c>
      <c r="H153" s="58">
        <v>2919</v>
      </c>
      <c r="I153" s="21">
        <f>100*(H153-H140)/H140</f>
        <v>3.5106382978723403</v>
      </c>
      <c r="J153" s="58">
        <f>J140+J140*K153/100</f>
        <v>2389.9727064695212</v>
      </c>
      <c r="K153" s="24">
        <v>5.0999999999999996</v>
      </c>
      <c r="L153" s="121">
        <v>463.8</v>
      </c>
      <c r="M153" s="21">
        <f>100*(L153-L140)/L140</f>
        <v>4.5772266065388978</v>
      </c>
      <c r="N153" s="166">
        <f>N140+N140*O153/100</f>
        <v>168.85939189533056</v>
      </c>
      <c r="O153" s="21">
        <v>4.57</v>
      </c>
      <c r="P153" s="53"/>
      <c r="Q153" s="54"/>
      <c r="R153" s="55"/>
    </row>
    <row r="154" spans="1:19" ht="13.5" hidden="1" customHeight="1" outlineLevel="1" x14ac:dyDescent="0.45">
      <c r="A154" s="115" t="s">
        <v>4</v>
      </c>
      <c r="B154" s="58">
        <v>1863</v>
      </c>
      <c r="C154" s="21">
        <f t="shared" si="37"/>
        <v>3.099059214167128</v>
      </c>
      <c r="D154" s="146">
        <v>1222.5999999999999</v>
      </c>
      <c r="E154" s="21">
        <f t="shared" si="38"/>
        <v>2.5843262292330893</v>
      </c>
      <c r="F154" s="58">
        <v>2238</v>
      </c>
      <c r="G154" s="21">
        <f t="shared" si="39"/>
        <v>2.5664527956003664</v>
      </c>
      <c r="H154" s="143"/>
      <c r="I154" s="22"/>
      <c r="J154" s="130"/>
      <c r="K154" s="23"/>
      <c r="L154" s="130"/>
      <c r="M154" s="23"/>
      <c r="N154" s="165"/>
      <c r="O154" s="21"/>
      <c r="P154" s="53"/>
      <c r="Q154" s="54"/>
      <c r="R154" s="55"/>
    </row>
    <row r="155" spans="1:19" ht="13.5" hidden="1" customHeight="1" outlineLevel="1" x14ac:dyDescent="0.45">
      <c r="A155" s="115" t="s">
        <v>5</v>
      </c>
      <c r="B155" s="58">
        <v>1864</v>
      </c>
      <c r="C155" s="21">
        <f t="shared" si="37"/>
        <v>3.0973451327433628</v>
      </c>
      <c r="D155" s="146">
        <v>1225.4000000000001</v>
      </c>
      <c r="E155" s="21">
        <f t="shared" si="38"/>
        <v>2.278607795676503</v>
      </c>
      <c r="F155" s="58">
        <v>2236</v>
      </c>
      <c r="G155" s="21">
        <f t="shared" si="39"/>
        <v>3.1365313653136533</v>
      </c>
      <c r="H155" s="143"/>
      <c r="I155" s="22"/>
      <c r="J155" s="130"/>
      <c r="K155" s="23"/>
      <c r="L155" s="130"/>
      <c r="M155" s="23"/>
      <c r="N155" s="165"/>
      <c r="O155" s="21"/>
      <c r="P155" s="54"/>
      <c r="Q155" s="54"/>
      <c r="R155" s="55"/>
    </row>
    <row r="156" spans="1:19" ht="13.5" hidden="1" customHeight="1" outlineLevel="1" x14ac:dyDescent="0.45">
      <c r="A156" s="115" t="s">
        <v>6</v>
      </c>
      <c r="B156" s="58">
        <v>1865</v>
      </c>
      <c r="C156" s="21">
        <f t="shared" si="37"/>
        <v>2.8681742967457251</v>
      </c>
      <c r="D156" s="146">
        <v>1228.5</v>
      </c>
      <c r="E156" s="21">
        <f t="shared" si="38"/>
        <v>2.3238380809595278</v>
      </c>
      <c r="F156" s="58">
        <v>2211</v>
      </c>
      <c r="G156" s="21">
        <f t="shared" si="39"/>
        <v>1.7487344684767603</v>
      </c>
      <c r="H156" s="58">
        <v>2946</v>
      </c>
      <c r="I156" s="21">
        <f>100*(H156-H143)/H143</f>
        <v>3.3321641529287969</v>
      </c>
      <c r="J156" s="58">
        <f>J143+J143*K156/100</f>
        <v>2390.1791202870513</v>
      </c>
      <c r="K156" s="24">
        <v>3.6</v>
      </c>
      <c r="L156" s="121">
        <v>464.5</v>
      </c>
      <c r="M156" s="21">
        <f>100*(L156-L143)/L143</f>
        <v>3.3370411568409342</v>
      </c>
      <c r="N156" s="166">
        <f>N143+N143*O156/100</f>
        <v>170.1083535053624</v>
      </c>
      <c r="O156" s="21">
        <v>3.03</v>
      </c>
      <c r="P156" s="53"/>
      <c r="Q156" s="54"/>
      <c r="R156" s="55"/>
    </row>
    <row r="157" spans="1:19" ht="13.5" hidden="1" customHeight="1" outlineLevel="1" x14ac:dyDescent="0.45">
      <c r="A157" s="115" t="s">
        <v>7</v>
      </c>
      <c r="B157" s="58">
        <v>1861</v>
      </c>
      <c r="C157" s="21">
        <f t="shared" ref="C157:C162" si="40">100*(B157-B144)/B144</f>
        <v>2.9314159292035398</v>
      </c>
      <c r="D157" s="146">
        <v>1228.3</v>
      </c>
      <c r="E157" s="21">
        <f t="shared" ref="E157:E162" si="41">100*(D157-D144)/D144</f>
        <v>2.1880199667221261</v>
      </c>
      <c r="F157" s="58">
        <v>2223</v>
      </c>
      <c r="G157" s="21">
        <f t="shared" ref="G157:G162" si="42">100*(F157-F144)/F144</f>
        <v>1.7391304347826086</v>
      </c>
      <c r="H157" s="143"/>
      <c r="I157" s="22"/>
      <c r="J157" s="130"/>
      <c r="K157" s="23"/>
      <c r="L157" s="130"/>
      <c r="M157" s="23"/>
      <c r="N157" s="165"/>
      <c r="O157" s="21"/>
      <c r="P157" s="53"/>
      <c r="Q157" s="54"/>
      <c r="R157" s="55"/>
    </row>
    <row r="158" spans="1:19" ht="13.5" hidden="1" customHeight="1" outlineLevel="1" x14ac:dyDescent="0.45">
      <c r="A158" s="115" t="s">
        <v>8</v>
      </c>
      <c r="B158" s="58">
        <v>1865</v>
      </c>
      <c r="C158" s="21">
        <f t="shared" si="40"/>
        <v>2.7548209366391183</v>
      </c>
      <c r="D158" s="146">
        <v>1229.5999999999999</v>
      </c>
      <c r="E158" s="21">
        <f t="shared" si="41"/>
        <v>2.2196358799567557</v>
      </c>
      <c r="F158" s="58">
        <v>2252</v>
      </c>
      <c r="G158" s="21">
        <f t="shared" si="42"/>
        <v>3.2080659945004584</v>
      </c>
      <c r="H158" s="143"/>
      <c r="I158" s="22"/>
      <c r="J158" s="130"/>
      <c r="K158" s="23"/>
      <c r="L158" s="130"/>
      <c r="M158" s="23"/>
      <c r="N158" s="165"/>
      <c r="O158" s="21"/>
      <c r="P158" s="53"/>
      <c r="Q158" s="54"/>
      <c r="R158" s="55"/>
    </row>
    <row r="159" spans="1:19" ht="13.5" hidden="1" customHeight="1" outlineLevel="1" x14ac:dyDescent="0.35">
      <c r="A159" s="115" t="s">
        <v>9</v>
      </c>
      <c r="B159" s="58">
        <v>1872</v>
      </c>
      <c r="C159" s="21">
        <f t="shared" si="40"/>
        <v>2.6878771256171148</v>
      </c>
      <c r="D159" s="146">
        <v>1230.9000000000001</v>
      </c>
      <c r="E159" s="21">
        <f t="shared" si="41"/>
        <v>2.0816055730635377</v>
      </c>
      <c r="F159" s="58">
        <v>2252</v>
      </c>
      <c r="G159" s="21">
        <f t="shared" si="42"/>
        <v>3.3027522935779818</v>
      </c>
      <c r="H159" s="58">
        <v>2951</v>
      </c>
      <c r="I159" s="21">
        <f>100*(H159-H146)/H146</f>
        <v>3.1457532331352676</v>
      </c>
      <c r="J159" s="58">
        <f>J146+J146*K159/100</f>
        <v>2396.2182701898901</v>
      </c>
      <c r="K159" s="24">
        <v>2.8</v>
      </c>
      <c r="L159" s="121">
        <v>464.1</v>
      </c>
      <c r="M159" s="21">
        <f>100*(L159-L146)/L146</f>
        <v>2.4729520865533332</v>
      </c>
      <c r="N159" s="166">
        <f>N146+N146*O159/100</f>
        <v>170.88136121545068</v>
      </c>
      <c r="O159" s="21">
        <v>3.02</v>
      </c>
    </row>
    <row r="160" spans="1:19" ht="13.5" hidden="1" customHeight="1" outlineLevel="1" x14ac:dyDescent="0.35">
      <c r="A160" s="115" t="s">
        <v>10</v>
      </c>
      <c r="B160" s="58">
        <v>1875</v>
      </c>
      <c r="C160" s="21">
        <f t="shared" si="40"/>
        <v>2.6272577996715927</v>
      </c>
      <c r="D160" s="146">
        <v>1230.7</v>
      </c>
      <c r="E160" s="21">
        <f t="shared" si="41"/>
        <v>2.4558774558774559</v>
      </c>
      <c r="F160" s="58">
        <v>2244</v>
      </c>
      <c r="G160" s="21">
        <f t="shared" si="42"/>
        <v>3.3149171270718232</v>
      </c>
      <c r="H160" s="58"/>
      <c r="I160" s="21"/>
      <c r="J160" s="58"/>
      <c r="K160" s="24"/>
      <c r="L160" s="121"/>
      <c r="M160" s="21"/>
      <c r="N160" s="165"/>
      <c r="O160" s="21"/>
    </row>
    <row r="161" spans="1:15" ht="13.5" hidden="1" customHeight="1" outlineLevel="1" x14ac:dyDescent="0.35">
      <c r="A161" s="115" t="s">
        <v>11</v>
      </c>
      <c r="B161" s="58">
        <v>1869</v>
      </c>
      <c r="C161" s="21">
        <f t="shared" si="40"/>
        <v>2.1869874248223073</v>
      </c>
      <c r="D161" s="146">
        <v>1227.7</v>
      </c>
      <c r="E161" s="21">
        <f t="shared" si="41"/>
        <v>1.8922732176944106</v>
      </c>
      <c r="F161" s="58">
        <v>2237</v>
      </c>
      <c r="G161" s="21">
        <f t="shared" si="42"/>
        <v>2.6146788990825689</v>
      </c>
      <c r="H161" s="58"/>
      <c r="I161" s="21"/>
      <c r="J161" s="58"/>
      <c r="K161" s="24"/>
      <c r="L161" s="121"/>
      <c r="M161" s="21"/>
      <c r="N161" s="165"/>
      <c r="O161" s="21"/>
    </row>
    <row r="162" spans="1:15" ht="13.5" hidden="1" customHeight="1" outlineLevel="1" x14ac:dyDescent="0.35">
      <c r="A162" s="115" t="s">
        <v>12</v>
      </c>
      <c r="B162" s="50">
        <v>1871</v>
      </c>
      <c r="C162" s="25">
        <f t="shared" si="40"/>
        <v>2.3522975929978118</v>
      </c>
      <c r="D162" s="149">
        <v>1227.7</v>
      </c>
      <c r="E162" s="25">
        <f t="shared" si="41"/>
        <v>1.816221595621172</v>
      </c>
      <c r="F162" s="50">
        <v>2238</v>
      </c>
      <c r="G162" s="25">
        <f t="shared" si="42"/>
        <v>2.8492647058823528</v>
      </c>
      <c r="H162" s="52">
        <v>2972</v>
      </c>
      <c r="I162" s="25">
        <f>100*(H162-H149)/H149</f>
        <v>2.8373702422145328</v>
      </c>
      <c r="J162" s="50">
        <f>J149+J149*K162/100</f>
        <v>2398.605946388006</v>
      </c>
      <c r="K162" s="51">
        <v>2.8</v>
      </c>
      <c r="L162" s="121">
        <v>464.9</v>
      </c>
      <c r="M162" s="21">
        <f>100*(L162-L149)/L149</f>
        <v>2.1533728850801919</v>
      </c>
      <c r="N162" s="166">
        <f>N149+N149*O162/100</f>
        <v>171.12162110355817</v>
      </c>
      <c r="O162" s="21">
        <v>2.73</v>
      </c>
    </row>
    <row r="163" spans="1:15" ht="13.5" customHeight="1" collapsed="1" x14ac:dyDescent="0.35">
      <c r="A163" s="116" t="s">
        <v>55</v>
      </c>
      <c r="B163" s="136">
        <f>AVERAGE(B164:B175)</f>
        <v>1890</v>
      </c>
      <c r="C163" s="13">
        <f>100*(B163-B150)/B150</f>
        <v>1.4674302075876837</v>
      </c>
      <c r="D163" s="129">
        <f>AVERAGE(D164:D175)</f>
        <v>1237.2583333333332</v>
      </c>
      <c r="E163" s="13">
        <f>100*(D163-D150)/D150</f>
        <v>0.99930613188935336</v>
      </c>
      <c r="F163" s="136">
        <f>AVERAGE(F164:F175)</f>
        <v>2257.75</v>
      </c>
      <c r="G163" s="13">
        <f>100*(F163-F150)/F150</f>
        <v>1.0706558233231298</v>
      </c>
      <c r="H163" s="136">
        <f>AVERAGE(H164:H175)</f>
        <v>3008.75</v>
      </c>
      <c r="I163" s="13">
        <f>100*(H163-H150)/H150</f>
        <v>2.0953512046148624</v>
      </c>
      <c r="J163" s="136">
        <f>AVERAGE(J164:J175)</f>
        <v>2434.6830726661997</v>
      </c>
      <c r="K163" s="13">
        <f>100*(J163-J150)/J150</f>
        <v>1.7102522929477932</v>
      </c>
      <c r="L163" s="129">
        <v>471.3</v>
      </c>
      <c r="M163" s="13">
        <f>100*(L163-L150)/L150</f>
        <v>1.5513897866839017</v>
      </c>
      <c r="N163" s="174">
        <f>N150+N150*O163/100</f>
        <v>174.8644015664706</v>
      </c>
      <c r="O163" s="13">
        <v>2.76</v>
      </c>
    </row>
    <row r="164" spans="1:15" ht="13.5" hidden="1" customHeight="1" outlineLevel="1" x14ac:dyDescent="0.35">
      <c r="A164" s="115" t="s">
        <v>1</v>
      </c>
      <c r="B164" s="58">
        <v>1870</v>
      </c>
      <c r="C164" s="21">
        <f t="shared" ref="C164:C171" si="43">100*(B164-B151)/B151</f>
        <v>1.6304347826086956</v>
      </c>
      <c r="D164" s="146">
        <v>1231.0999999999999</v>
      </c>
      <c r="E164" s="21">
        <f t="shared" ref="E164:E175" si="44">100*(D164-D151)/D151</f>
        <v>1.735393769109991</v>
      </c>
      <c r="F164" s="58">
        <v>2263</v>
      </c>
      <c r="G164" s="21">
        <f t="shared" ref="G164:G171" si="45">100*(F164-F151)/F151</f>
        <v>2.7702089009990916</v>
      </c>
      <c r="H164" s="128"/>
      <c r="I164" s="56"/>
      <c r="J164" s="131"/>
      <c r="K164" s="57"/>
      <c r="L164" s="131"/>
      <c r="M164" s="57"/>
      <c r="N164" s="173"/>
      <c r="O164" s="87"/>
    </row>
    <row r="165" spans="1:15" ht="13.5" hidden="1" customHeight="1" outlineLevel="1" x14ac:dyDescent="0.35">
      <c r="A165" s="115" t="s">
        <v>2</v>
      </c>
      <c r="B165" s="58">
        <v>1881</v>
      </c>
      <c r="C165" s="21">
        <f t="shared" si="43"/>
        <v>1.6756756756756757</v>
      </c>
      <c r="D165" s="146">
        <v>1234.5999999999999</v>
      </c>
      <c r="E165" s="21">
        <f t="shared" si="44"/>
        <v>1.6550020584602643</v>
      </c>
      <c r="F165" s="58">
        <v>2276</v>
      </c>
      <c r="G165" s="21">
        <f t="shared" si="45"/>
        <v>1.9713261648745519</v>
      </c>
      <c r="H165" s="128"/>
      <c r="I165" s="56"/>
      <c r="J165" s="131"/>
      <c r="K165" s="57"/>
      <c r="L165" s="131"/>
      <c r="M165" s="57"/>
      <c r="N165" s="162"/>
      <c r="O165" s="91"/>
    </row>
    <row r="166" spans="1:15" ht="13.5" hidden="1" customHeight="1" outlineLevel="1" x14ac:dyDescent="0.35">
      <c r="A166" s="115" t="s">
        <v>3</v>
      </c>
      <c r="B166" s="58">
        <v>1889</v>
      </c>
      <c r="C166" s="21">
        <f t="shared" si="43"/>
        <v>1.7232094776521272</v>
      </c>
      <c r="D166" s="146">
        <v>1236.7</v>
      </c>
      <c r="E166" s="21">
        <f t="shared" si="44"/>
        <v>1.0210749877471001</v>
      </c>
      <c r="F166" s="58">
        <v>2278</v>
      </c>
      <c r="G166" s="21">
        <f t="shared" si="45"/>
        <v>1.6510486390004462</v>
      </c>
      <c r="H166" s="58">
        <v>2984</v>
      </c>
      <c r="I166" s="21">
        <f>100*(H166-H153)/H153</f>
        <v>2.2267899965741691</v>
      </c>
      <c r="J166" s="58">
        <f>J153+J153*K166/100</f>
        <v>2419.1303734884495</v>
      </c>
      <c r="K166" s="24">
        <v>1.22</v>
      </c>
      <c r="L166" s="88">
        <v>468.6</v>
      </c>
      <c r="M166" s="21">
        <f>100*(L166-L153)/L153</f>
        <v>1.0349288486416583</v>
      </c>
      <c r="N166" s="166">
        <f>N153+N153*O166/100</f>
        <v>173.36793765893589</v>
      </c>
      <c r="O166" s="21">
        <v>2.67</v>
      </c>
    </row>
    <row r="167" spans="1:15" ht="13.5" hidden="1" customHeight="1" outlineLevel="1" x14ac:dyDescent="0.35">
      <c r="A167" s="115" t="s">
        <v>4</v>
      </c>
      <c r="B167" s="58">
        <v>1892</v>
      </c>
      <c r="C167" s="21">
        <f t="shared" si="43"/>
        <v>1.5566290928609769</v>
      </c>
      <c r="D167" s="146">
        <v>1240.0999999999999</v>
      </c>
      <c r="E167" s="21">
        <f t="shared" si="44"/>
        <v>1.4313757565843286</v>
      </c>
      <c r="F167" s="58">
        <v>2259</v>
      </c>
      <c r="G167" s="21">
        <f t="shared" si="45"/>
        <v>0.93833780160857905</v>
      </c>
      <c r="H167" s="144"/>
      <c r="I167" s="14"/>
      <c r="J167" s="58"/>
      <c r="K167" s="24"/>
      <c r="L167" s="132"/>
      <c r="M167" s="59"/>
      <c r="N167" s="165"/>
      <c r="O167" s="21"/>
    </row>
    <row r="168" spans="1:15" ht="13.5" hidden="1" customHeight="1" outlineLevel="1" x14ac:dyDescent="0.35">
      <c r="A168" s="115" t="s">
        <v>5</v>
      </c>
      <c r="B168" s="58">
        <v>1892</v>
      </c>
      <c r="C168" s="21">
        <f t="shared" si="43"/>
        <v>1.502145922746781</v>
      </c>
      <c r="D168" s="146">
        <v>1240.5999999999999</v>
      </c>
      <c r="E168" s="21">
        <f t="shared" si="44"/>
        <v>1.2404112942712435</v>
      </c>
      <c r="F168" s="58">
        <v>2260</v>
      </c>
      <c r="G168" s="21">
        <f t="shared" si="45"/>
        <v>1.0733452593917709</v>
      </c>
      <c r="H168" s="144"/>
      <c r="I168" s="14"/>
      <c r="J168" s="132"/>
      <c r="K168" s="60"/>
      <c r="L168" s="132"/>
      <c r="M168" s="59"/>
      <c r="N168" s="165"/>
      <c r="O168" s="21"/>
    </row>
    <row r="169" spans="1:15" ht="13.5" hidden="1" customHeight="1" outlineLevel="1" x14ac:dyDescent="0.35">
      <c r="A169" s="115" t="s">
        <v>6</v>
      </c>
      <c r="B169" s="58">
        <v>1891</v>
      </c>
      <c r="C169" s="21">
        <f t="shared" si="43"/>
        <v>1.3941018766756033</v>
      </c>
      <c r="D169" s="146">
        <v>1239.9000000000001</v>
      </c>
      <c r="E169" s="21">
        <f t="shared" si="44"/>
        <v>0.92796092796093532</v>
      </c>
      <c r="F169" s="58">
        <v>2258</v>
      </c>
      <c r="G169" s="21">
        <f t="shared" si="45"/>
        <v>2.1257349615558572</v>
      </c>
      <c r="H169" s="58">
        <v>3006</v>
      </c>
      <c r="I169" s="21">
        <f>100*(H169-H156)/H156</f>
        <v>2.0366598778004072</v>
      </c>
      <c r="J169" s="58">
        <f>J156+J156*K169/100</f>
        <v>2435.114487748448</v>
      </c>
      <c r="K169" s="24">
        <v>1.88</v>
      </c>
      <c r="L169" s="88">
        <v>471.6</v>
      </c>
      <c r="M169" s="21">
        <f>100*(L169-L156)/L156</f>
        <v>1.5285252960172278</v>
      </c>
      <c r="N169" s="166">
        <f>N156+N156*O169/100</f>
        <v>174.8033440621104</v>
      </c>
      <c r="O169" s="21">
        <v>2.76</v>
      </c>
    </row>
    <row r="170" spans="1:15" ht="13.5" hidden="1" customHeight="1" outlineLevel="1" x14ac:dyDescent="0.35">
      <c r="A170" s="115" t="s">
        <v>7</v>
      </c>
      <c r="B170" s="58">
        <v>1891</v>
      </c>
      <c r="C170" s="21">
        <f t="shared" si="43"/>
        <v>1.6120365394948952</v>
      </c>
      <c r="D170" s="146">
        <v>1237</v>
      </c>
      <c r="E170" s="21">
        <f t="shared" si="44"/>
        <v>0.70829601888789762</v>
      </c>
      <c r="F170" s="58">
        <v>2258</v>
      </c>
      <c r="G170" s="21">
        <f t="shared" si="45"/>
        <v>1.5744489428699955</v>
      </c>
      <c r="H170" s="144"/>
      <c r="I170" s="14"/>
      <c r="J170" s="132"/>
      <c r="K170" s="60"/>
      <c r="L170" s="132"/>
      <c r="M170" s="59"/>
      <c r="N170" s="165"/>
      <c r="O170" s="21"/>
    </row>
    <row r="171" spans="1:15" ht="13.5" hidden="1" customHeight="1" outlineLevel="1" x14ac:dyDescent="0.35">
      <c r="A171" s="115" t="s">
        <v>8</v>
      </c>
      <c r="B171" s="58">
        <v>1888</v>
      </c>
      <c r="C171" s="21">
        <f t="shared" si="43"/>
        <v>1.2332439678284182</v>
      </c>
      <c r="D171" s="146">
        <v>1237.5999999999999</v>
      </c>
      <c r="E171" s="21">
        <f t="shared" si="44"/>
        <v>0.65061808718282377</v>
      </c>
      <c r="F171" s="58">
        <v>2259</v>
      </c>
      <c r="G171" s="21">
        <f t="shared" si="45"/>
        <v>0.31083481349911191</v>
      </c>
      <c r="H171" s="144"/>
      <c r="I171" s="14"/>
      <c r="J171" s="132"/>
      <c r="K171" s="60"/>
      <c r="L171" s="132"/>
      <c r="M171" s="59"/>
      <c r="N171" s="165"/>
      <c r="O171" s="21"/>
    </row>
    <row r="172" spans="1:15" ht="13.5" hidden="1" customHeight="1" outlineLevel="1" x14ac:dyDescent="0.35">
      <c r="A172" s="115" t="s">
        <v>9</v>
      </c>
      <c r="B172" s="58">
        <v>1894</v>
      </c>
      <c r="C172" s="21">
        <f>100*(B172-B159)/B159</f>
        <v>1.1752136752136753</v>
      </c>
      <c r="D172" s="146">
        <v>1235.8</v>
      </c>
      <c r="E172" s="21">
        <f t="shared" si="44"/>
        <v>0.39808270371271942</v>
      </c>
      <c r="F172" s="58">
        <v>2258</v>
      </c>
      <c r="G172" s="21">
        <f>100*(F172-F159)/F159</f>
        <v>0.26642984014209592</v>
      </c>
      <c r="H172" s="58">
        <v>3017</v>
      </c>
      <c r="I172" s="21">
        <f>100*(H172-H159)/H159</f>
        <v>2.2365299898339548</v>
      </c>
      <c r="J172" s="58">
        <f>J159+J159*K172/100</f>
        <v>2441.027551842441</v>
      </c>
      <c r="K172" s="24">
        <v>1.87</v>
      </c>
      <c r="L172" s="88">
        <v>472</v>
      </c>
      <c r="M172" s="21">
        <f>100*(L172-L159)/L159</f>
        <v>1.7022193492781679</v>
      </c>
      <c r="N172" s="166">
        <f>N159+N159*O172/100</f>
        <v>175.88818509906338</v>
      </c>
      <c r="O172" s="21">
        <v>2.93</v>
      </c>
    </row>
    <row r="173" spans="1:15" ht="13.5" hidden="1" customHeight="1" outlineLevel="1" x14ac:dyDescent="0.35">
      <c r="A173" s="115" t="s">
        <v>10</v>
      </c>
      <c r="B173" s="58">
        <v>1897</v>
      </c>
      <c r="C173" s="21">
        <f>100*(B173-B160)/B160</f>
        <v>1.1733333333333333</v>
      </c>
      <c r="D173" s="146">
        <v>1236.8</v>
      </c>
      <c r="E173" s="21">
        <f t="shared" si="44"/>
        <v>0.49565288047451928</v>
      </c>
      <c r="F173" s="58">
        <v>2245</v>
      </c>
      <c r="G173" s="21">
        <f>100*(F173-F160)/F160</f>
        <v>4.4563279857397504E-2</v>
      </c>
      <c r="H173" s="144"/>
      <c r="I173" s="14"/>
      <c r="J173" s="132"/>
      <c r="K173" s="60"/>
      <c r="L173" s="132"/>
      <c r="M173" s="59"/>
      <c r="N173" s="165"/>
      <c r="O173" s="21"/>
    </row>
    <row r="174" spans="1:15" ht="13.5" hidden="1" customHeight="1" outlineLevel="1" x14ac:dyDescent="0.35">
      <c r="A174" s="115" t="s">
        <v>11</v>
      </c>
      <c r="B174" s="58">
        <v>1894</v>
      </c>
      <c r="C174" s="21">
        <f>100*(B174-B161)/B161</f>
        <v>1.3376136971642589</v>
      </c>
      <c r="D174" s="146">
        <v>1239</v>
      </c>
      <c r="E174" s="21">
        <f t="shared" si="44"/>
        <v>0.92042029811842907</v>
      </c>
      <c r="F174" s="58">
        <v>2239</v>
      </c>
      <c r="G174" s="21">
        <f>100*(F174-F161)/F161</f>
        <v>8.9405453732677692E-2</v>
      </c>
      <c r="H174" s="144"/>
      <c r="I174" s="14"/>
      <c r="J174" s="132"/>
      <c r="K174" s="60"/>
      <c r="L174" s="132"/>
      <c r="M174" s="59"/>
      <c r="N174" s="165"/>
      <c r="O174" s="21"/>
    </row>
    <row r="175" spans="1:15" ht="13.5" hidden="1" customHeight="1" outlineLevel="1" x14ac:dyDescent="0.35">
      <c r="A175" s="115" t="s">
        <v>12</v>
      </c>
      <c r="B175" s="58">
        <v>1901</v>
      </c>
      <c r="C175" s="21">
        <f>100*(B175-B162)/B162</f>
        <v>1.6034206306787815</v>
      </c>
      <c r="D175" s="146">
        <v>1237.9000000000001</v>
      </c>
      <c r="E175" s="21">
        <f t="shared" si="44"/>
        <v>0.83082186201841213</v>
      </c>
      <c r="F175" s="58">
        <v>2240</v>
      </c>
      <c r="G175" s="21">
        <f>100*(F175-F162)/F162</f>
        <v>8.936550491510277E-2</v>
      </c>
      <c r="H175" s="58">
        <v>3028</v>
      </c>
      <c r="I175" s="21">
        <f>100*(H175-H162)/H162</f>
        <v>1.8842530282637955</v>
      </c>
      <c r="J175" s="58">
        <f>J162+J162*K175/100</f>
        <v>2443.4598775854615</v>
      </c>
      <c r="K175" s="24">
        <v>1.87</v>
      </c>
      <c r="L175" s="88">
        <v>472.4</v>
      </c>
      <c r="M175" s="21">
        <f>100*(L175-L162)/L162</f>
        <v>1.6132501613250163</v>
      </c>
      <c r="N175" s="166">
        <f>N162+N162*O175/100</f>
        <v>175.67345622491283</v>
      </c>
      <c r="O175" s="21">
        <v>2.66</v>
      </c>
    </row>
    <row r="176" spans="1:15" ht="13.5" customHeight="1" collapsed="1" x14ac:dyDescent="0.35">
      <c r="A176" s="116" t="s">
        <v>56</v>
      </c>
      <c r="B176" s="136">
        <f>AVERAGE(B177:B188)</f>
        <v>1909.75</v>
      </c>
      <c r="C176" s="13">
        <f>100*(B176-B163)/B163</f>
        <v>1.0449735449735449</v>
      </c>
      <c r="D176" s="129">
        <f>AVERAGE(D177:D188)</f>
        <v>1249.7666666666667</v>
      </c>
      <c r="E176" s="13">
        <f>100*(D176-D163)/D163</f>
        <v>1.0109718396185201</v>
      </c>
      <c r="F176" s="136">
        <v>2234</v>
      </c>
      <c r="G176" s="13">
        <f>100*(F176-F163)/F163</f>
        <v>-1.0519322334182262</v>
      </c>
      <c r="H176" s="136">
        <v>3052</v>
      </c>
      <c r="I176" s="13">
        <f>100*(H176-H163)/H163</f>
        <v>1.4374740340673038</v>
      </c>
      <c r="J176" s="136">
        <f>AVERAGE(J177:J188)</f>
        <v>2452.028215865651</v>
      </c>
      <c r="K176" s="13">
        <f>100*(J176-J163)/J163</f>
        <v>0.7124189342827596</v>
      </c>
      <c r="L176" s="129">
        <v>474.6</v>
      </c>
      <c r="M176" s="13">
        <f>100*(L176-L163)/L163</f>
        <v>0.70019096117123092</v>
      </c>
      <c r="N176" s="174">
        <f>N163+N163*O176/100</f>
        <v>178.04693367498038</v>
      </c>
      <c r="O176" s="13">
        <v>1.82</v>
      </c>
    </row>
    <row r="177" spans="1:17" ht="12.75" hidden="1" customHeight="1" outlineLevel="1" x14ac:dyDescent="0.35">
      <c r="A177" s="115" t="s">
        <v>1</v>
      </c>
      <c r="B177" s="58">
        <v>1900</v>
      </c>
      <c r="C177" s="21">
        <f t="shared" ref="C177:C183" si="46">100*(B177-B164)/B164</f>
        <v>1.6042780748663101</v>
      </c>
      <c r="D177" s="146">
        <v>1244.8</v>
      </c>
      <c r="E177" s="21">
        <f t="shared" ref="E177:E183" si="47">100*(D177-D164)/D164</f>
        <v>1.1128259280318453</v>
      </c>
      <c r="F177" s="58">
        <v>2245</v>
      </c>
      <c r="G177" s="21">
        <f t="shared" ref="G177:G183" si="48">100*(F177-F164)/F164</f>
        <v>-0.79540433053468851</v>
      </c>
      <c r="H177" s="128"/>
      <c r="I177" s="56"/>
      <c r="J177" s="131"/>
      <c r="K177" s="57"/>
      <c r="L177" s="133"/>
      <c r="M177" s="57"/>
      <c r="N177" s="173"/>
      <c r="O177" s="87"/>
    </row>
    <row r="178" spans="1:17" ht="12.75" hidden="1" customHeight="1" outlineLevel="1" x14ac:dyDescent="0.35">
      <c r="A178" s="115" t="s">
        <v>2</v>
      </c>
      <c r="B178" s="58">
        <v>1905</v>
      </c>
      <c r="C178" s="21">
        <f t="shared" si="46"/>
        <v>1.2759170653907497</v>
      </c>
      <c r="D178" s="146">
        <v>1245.0999999999999</v>
      </c>
      <c r="E178" s="21">
        <f t="shared" si="47"/>
        <v>0.85047788757492315</v>
      </c>
      <c r="F178" s="58">
        <v>2245</v>
      </c>
      <c r="G178" s="21">
        <f t="shared" si="48"/>
        <v>-1.3620386643233744</v>
      </c>
      <c r="H178" s="128"/>
      <c r="I178" s="56"/>
      <c r="J178" s="131"/>
      <c r="K178" s="57"/>
      <c r="L178" s="131"/>
      <c r="M178" s="57"/>
      <c r="N178" s="10"/>
      <c r="O178" s="91"/>
    </row>
    <row r="179" spans="1:17" ht="12.75" hidden="1" customHeight="1" outlineLevel="1" x14ac:dyDescent="0.35">
      <c r="A179" s="115" t="s">
        <v>3</v>
      </c>
      <c r="B179" s="58">
        <v>1909</v>
      </c>
      <c r="C179" s="21">
        <f t="shared" si="46"/>
        <v>1.0587612493382743</v>
      </c>
      <c r="D179" s="146">
        <v>1248</v>
      </c>
      <c r="E179" s="21">
        <f t="shared" si="47"/>
        <v>0.91372200210236554</v>
      </c>
      <c r="F179" s="58">
        <v>2233</v>
      </c>
      <c r="G179" s="21">
        <f t="shared" si="48"/>
        <v>-1.9754170324846356</v>
      </c>
      <c r="H179" s="58">
        <v>3035</v>
      </c>
      <c r="I179" s="21">
        <f>100*(H179-H166)/H166</f>
        <v>1.7091152815013404</v>
      </c>
      <c r="J179" s="58">
        <f>J166+J166*K179/100</f>
        <v>2440.9025468498457</v>
      </c>
      <c r="K179" s="24">
        <v>0.9</v>
      </c>
      <c r="L179" s="88">
        <v>472.8</v>
      </c>
      <c r="M179" s="21">
        <f>100*(L179-L166)/L166</f>
        <v>0.8962868117797671</v>
      </c>
      <c r="N179" s="166">
        <f>N166+N166*O179/100</f>
        <v>177.28075569637713</v>
      </c>
      <c r="O179" s="21">
        <v>2.2569444444444393</v>
      </c>
    </row>
    <row r="180" spans="1:17" ht="12.75" hidden="1" customHeight="1" outlineLevel="1" x14ac:dyDescent="0.35">
      <c r="A180" s="115" t="s">
        <v>4</v>
      </c>
      <c r="B180" s="58">
        <v>1912</v>
      </c>
      <c r="C180" s="21">
        <f t="shared" si="46"/>
        <v>1.0570824524312896</v>
      </c>
      <c r="D180" s="146">
        <v>1242.4000000000001</v>
      </c>
      <c r="E180" s="21">
        <f t="shared" si="47"/>
        <v>0.18546891379728911</v>
      </c>
      <c r="F180" s="58">
        <v>2235</v>
      </c>
      <c r="G180" s="21">
        <f t="shared" si="48"/>
        <v>-1.0624169986719787</v>
      </c>
      <c r="H180" s="144"/>
      <c r="I180" s="14"/>
      <c r="J180" s="58"/>
      <c r="K180" s="24"/>
      <c r="L180" s="132"/>
      <c r="M180" s="59"/>
      <c r="N180" s="160"/>
      <c r="O180" s="21"/>
    </row>
    <row r="181" spans="1:17" ht="12.75" hidden="1" customHeight="1" outlineLevel="1" x14ac:dyDescent="0.35">
      <c r="A181" s="115" t="s">
        <v>5</v>
      </c>
      <c r="B181" s="58">
        <v>1907</v>
      </c>
      <c r="C181" s="21">
        <f t="shared" si="46"/>
        <v>0.79281183932346722</v>
      </c>
      <c r="D181" s="146">
        <v>1249.9000000000001</v>
      </c>
      <c r="E181" s="21">
        <f t="shared" si="47"/>
        <v>0.74963727228761745</v>
      </c>
      <c r="F181" s="58">
        <v>2239</v>
      </c>
      <c r="G181" s="21">
        <f t="shared" si="48"/>
        <v>-0.92920353982300885</v>
      </c>
      <c r="H181" s="144"/>
      <c r="I181" s="14"/>
      <c r="J181" s="58"/>
      <c r="K181" s="24"/>
      <c r="L181" s="132"/>
      <c r="M181" s="59"/>
      <c r="N181" s="160"/>
      <c r="O181" s="21"/>
    </row>
    <row r="182" spans="1:17" ht="12.75" hidden="1" customHeight="1" outlineLevel="1" x14ac:dyDescent="0.35">
      <c r="A182" s="115" t="s">
        <v>6</v>
      </c>
      <c r="B182" s="58">
        <v>1909</v>
      </c>
      <c r="C182" s="21">
        <f t="shared" si="46"/>
        <v>0.95187731359069272</v>
      </c>
      <c r="D182" s="146">
        <v>1250.4000000000001</v>
      </c>
      <c r="E182" s="21">
        <f t="shared" si="47"/>
        <v>0.84684248729736267</v>
      </c>
      <c r="F182" s="58">
        <v>2247</v>
      </c>
      <c r="G182" s="21">
        <f t="shared" si="48"/>
        <v>-0.48715677590788309</v>
      </c>
      <c r="H182" s="58">
        <v>3045</v>
      </c>
      <c r="I182" s="21">
        <f>100*(H182-H169)/H169</f>
        <v>1.2974051896207586</v>
      </c>
      <c r="J182" s="58">
        <f>J169+J169*K182/100</f>
        <v>2439.984716723945</v>
      </c>
      <c r="K182" s="24">
        <v>0.2</v>
      </c>
      <c r="L182" s="88">
        <v>473.5</v>
      </c>
      <c r="M182" s="21">
        <f>100*(L182-L169)/L169</f>
        <v>0.40288379983035988</v>
      </c>
      <c r="N182" s="166">
        <f>N169+N169*O182/100</f>
        <v>178.44192190902336</v>
      </c>
      <c r="O182" s="21">
        <v>2.0815264527320085</v>
      </c>
    </row>
    <row r="183" spans="1:17" ht="12.75" hidden="1" customHeight="1" outlineLevel="1" x14ac:dyDescent="0.35">
      <c r="A183" s="115" t="s">
        <v>7</v>
      </c>
      <c r="B183" s="58">
        <v>1907</v>
      </c>
      <c r="C183" s="21">
        <f t="shared" si="46"/>
        <v>0.84611316763617139</v>
      </c>
      <c r="D183" s="146">
        <v>1251.9000000000001</v>
      </c>
      <c r="E183" s="21">
        <f t="shared" si="47"/>
        <v>1.2045270816491584</v>
      </c>
      <c r="F183" s="58">
        <v>2247</v>
      </c>
      <c r="G183" s="21">
        <f t="shared" si="48"/>
        <v>-0.48715677590788309</v>
      </c>
      <c r="H183" s="47"/>
      <c r="I183" s="15"/>
      <c r="J183" s="49"/>
      <c r="K183" s="11"/>
      <c r="L183" s="49"/>
      <c r="M183" s="11"/>
      <c r="N183" s="160"/>
      <c r="O183" s="21"/>
    </row>
    <row r="184" spans="1:17" ht="12.75" hidden="1" customHeight="1" outlineLevel="1" x14ac:dyDescent="0.35">
      <c r="A184" s="115" t="s">
        <v>8</v>
      </c>
      <c r="B184" s="58">
        <v>1909</v>
      </c>
      <c r="C184" s="21">
        <f t="shared" ref="C184" si="49">100*(B184-B171)/B171</f>
        <v>1.1122881355932204</v>
      </c>
      <c r="D184" s="146">
        <v>1252</v>
      </c>
      <c r="E184" s="21">
        <f t="shared" ref="E184" si="50">100*(D184-D171)/D171</f>
        <v>1.1635423400129357</v>
      </c>
      <c r="F184" s="58">
        <v>2243</v>
      </c>
      <c r="G184" s="21">
        <f t="shared" ref="G184" si="51">100*(F184-F171)/F171</f>
        <v>-0.7082779991146525</v>
      </c>
      <c r="H184" s="47"/>
      <c r="I184" s="15"/>
      <c r="J184" s="49"/>
      <c r="K184" s="11"/>
      <c r="L184" s="49"/>
      <c r="M184" s="11"/>
      <c r="N184" s="160"/>
      <c r="O184" s="21"/>
    </row>
    <row r="185" spans="1:17" ht="12.75" hidden="1" customHeight="1" outlineLevel="1" x14ac:dyDescent="0.35">
      <c r="A185" s="115" t="s">
        <v>9</v>
      </c>
      <c r="B185" s="58">
        <v>1920</v>
      </c>
      <c r="C185" s="21">
        <f t="shared" ref="C185:C187" si="52">100*(B185-B172)/B172</f>
        <v>1.3727560718057021</v>
      </c>
      <c r="D185" s="146">
        <v>1252.2</v>
      </c>
      <c r="E185" s="21">
        <f t="shared" ref="E185:E187" si="53">100*(D185-D172)/D172</f>
        <v>1.3270755785725921</v>
      </c>
      <c r="F185" s="58">
        <v>2242</v>
      </c>
      <c r="G185" s="21">
        <f t="shared" ref="G185:G188" si="54">100*(F185-F172)/F172</f>
        <v>-0.70859167404782997</v>
      </c>
      <c r="H185" s="58">
        <v>3059</v>
      </c>
      <c r="I185" s="21">
        <f>100*(H185-H172)/H172</f>
        <v>1.3921113689095128</v>
      </c>
      <c r="J185" s="58">
        <f>J172+J172*K185/100</f>
        <v>2463.4850053193913</v>
      </c>
      <c r="K185" s="24">
        <v>0.92</v>
      </c>
      <c r="L185" s="88">
        <v>476.1</v>
      </c>
      <c r="M185" s="21">
        <f>100*(L185-L172)/L172</f>
        <v>0.86864406779661496</v>
      </c>
      <c r="N185" s="166">
        <f>N172+N172*O185/100</f>
        <v>178.77408796338307</v>
      </c>
      <c r="O185" s="21">
        <v>1.6407599309153762</v>
      </c>
    </row>
    <row r="186" spans="1:17" ht="12.75" hidden="1" customHeight="1" outlineLevel="1" x14ac:dyDescent="0.35">
      <c r="A186" s="115" t="s">
        <v>10</v>
      </c>
      <c r="B186" s="58">
        <v>1916</v>
      </c>
      <c r="C186" s="21">
        <f t="shared" si="52"/>
        <v>1.0015814443858724</v>
      </c>
      <c r="D186" s="146">
        <v>1253.5</v>
      </c>
      <c r="E186" s="21">
        <f t="shared" si="53"/>
        <v>1.3502587322121642</v>
      </c>
      <c r="F186" s="58">
        <v>2228</v>
      </c>
      <c r="G186" s="21">
        <f t="shared" si="54"/>
        <v>-0.75723830734966591</v>
      </c>
      <c r="H186" s="47"/>
      <c r="I186" s="15"/>
      <c r="J186" s="49"/>
      <c r="K186" s="11"/>
      <c r="L186" s="49"/>
      <c r="M186" s="11"/>
      <c r="N186" s="160"/>
      <c r="O186" s="21"/>
    </row>
    <row r="187" spans="1:17" ht="12.75" hidden="1" customHeight="1" outlineLevel="1" x14ac:dyDescent="0.35">
      <c r="A187" s="115" t="s">
        <v>11</v>
      </c>
      <c r="B187" s="58">
        <v>1913</v>
      </c>
      <c r="C187" s="21">
        <f t="shared" si="52"/>
        <v>1.0031678986272439</v>
      </c>
      <c r="D187" s="146">
        <v>1253.9000000000001</v>
      </c>
      <c r="E187" s="21">
        <f t="shared" si="53"/>
        <v>1.2025827280064643</v>
      </c>
      <c r="F187" s="58">
        <v>2213</v>
      </c>
      <c r="G187" s="21">
        <f t="shared" si="54"/>
        <v>-1.1612326931665922</v>
      </c>
      <c r="H187" s="47"/>
      <c r="I187" s="15"/>
      <c r="J187" s="49"/>
      <c r="K187" s="11"/>
      <c r="L187" s="49"/>
      <c r="M187" s="11"/>
      <c r="N187" s="160"/>
      <c r="O187" s="21"/>
    </row>
    <row r="188" spans="1:17" ht="12.75" hidden="1" customHeight="1" outlineLevel="1" x14ac:dyDescent="0.35">
      <c r="A188" s="115" t="s">
        <v>12</v>
      </c>
      <c r="B188" s="58">
        <v>1910</v>
      </c>
      <c r="C188" s="21">
        <f t="shared" ref="C188" si="55">100*(B188-B175)/B175</f>
        <v>0.47343503419253025</v>
      </c>
      <c r="D188" s="146">
        <v>1253.0999999999999</v>
      </c>
      <c r="E188" s="21">
        <f t="shared" ref="E188" si="56">100*(D188-D175)/D175</f>
        <v>1.2278859358591014</v>
      </c>
      <c r="F188" s="58">
        <v>2184</v>
      </c>
      <c r="G188" s="21">
        <f t="shared" si="54"/>
        <v>-2.5</v>
      </c>
      <c r="H188" s="58">
        <v>3071</v>
      </c>
      <c r="I188" s="21">
        <f>100*(H188-H175)/H175</f>
        <v>1.4200792602377807</v>
      </c>
      <c r="J188" s="58">
        <f>J175+J175*K188/100</f>
        <v>2463.7405945694209</v>
      </c>
      <c r="K188" s="24">
        <v>0.83</v>
      </c>
      <c r="L188" s="88">
        <v>475.4</v>
      </c>
      <c r="M188" s="21">
        <f>100*(L188-L175)/L175</f>
        <v>0.63505503810330233</v>
      </c>
      <c r="N188" s="166">
        <f>N175+N175*O188/100</f>
        <v>178.10072332301181</v>
      </c>
      <c r="O188" s="21">
        <v>1.3816925734024255</v>
      </c>
    </row>
    <row r="189" spans="1:17" ht="13.5" customHeight="1" collapsed="1" x14ac:dyDescent="0.35">
      <c r="A189" s="153" t="s">
        <v>58</v>
      </c>
      <c r="B189" s="135">
        <f>AVERAGE(B190:B201)</f>
        <v>1905.8333333333333</v>
      </c>
      <c r="C189" s="18">
        <f>100*(B189-B176)/B176</f>
        <v>-0.20508792599380771</v>
      </c>
      <c r="D189" s="124">
        <f>AVERAGE(D190:D201)</f>
        <v>1256.0833333333333</v>
      </c>
      <c r="E189" s="18">
        <f>100*(D189-D176)/D176</f>
        <v>0.50542767983356407</v>
      </c>
      <c r="F189" s="135">
        <f>AVERAGE(F190:F201)</f>
        <v>2172.3333333333335</v>
      </c>
      <c r="G189" s="18">
        <f>100*(F189-F176)/F176</f>
        <v>-2.7603700387943828</v>
      </c>
      <c r="H189" s="135">
        <f>AVERAGE(H190:H201)</f>
        <v>3094.75</v>
      </c>
      <c r="I189" s="18">
        <f>100*(H189-H176)/H176</f>
        <v>1.4007208387942334</v>
      </c>
      <c r="J189" s="135">
        <f>AVERAGE(J190:J201)</f>
        <v>2471.984887933203</v>
      </c>
      <c r="K189" s="18">
        <f>100*(J189-J176)/J176</f>
        <v>0.81388427500238469</v>
      </c>
      <c r="L189" s="124">
        <v>475.8</v>
      </c>
      <c r="M189" s="109">
        <f>100*(L189-L176)/L176</f>
        <v>0.25284450063210884</v>
      </c>
      <c r="N189" s="171">
        <f>N176+N176*O189/100</f>
        <v>180.92354229728025</v>
      </c>
      <c r="O189" s="18">
        <v>1.6156462585034064</v>
      </c>
      <c r="Q189" s="114"/>
    </row>
    <row r="190" spans="1:17" ht="12" hidden="1" customHeight="1" outlineLevel="1" x14ac:dyDescent="0.35">
      <c r="A190" s="115" t="s">
        <v>1</v>
      </c>
      <c r="B190" s="58">
        <v>1897</v>
      </c>
      <c r="C190" s="21">
        <f>100*(B190-B177)/B177</f>
        <v>-0.15789473684210525</v>
      </c>
      <c r="D190" s="146">
        <v>1255.7</v>
      </c>
      <c r="E190" s="21">
        <f t="shared" ref="E190:E191" si="57">100*(D190-D177)/D177</f>
        <v>0.87564267352185821</v>
      </c>
      <c r="F190" s="58">
        <v>2164</v>
      </c>
      <c r="G190" s="21">
        <f t="shared" ref="G190" si="58">100*(F190-F177)/F177</f>
        <v>-3.6080178173719375</v>
      </c>
      <c r="H190" s="128"/>
      <c r="I190" s="56"/>
      <c r="J190" s="131"/>
      <c r="K190" s="57"/>
      <c r="L190" s="131"/>
      <c r="M190" s="57"/>
      <c r="N190" s="10"/>
      <c r="O190" s="92"/>
    </row>
    <row r="191" spans="1:17" ht="12" hidden="1" customHeight="1" outlineLevel="1" x14ac:dyDescent="0.35">
      <c r="A191" s="115" t="s">
        <v>2</v>
      </c>
      <c r="B191" s="58">
        <v>1902</v>
      </c>
      <c r="C191" s="21">
        <f t="shared" ref="C191" si="59">100*(B191-B178)/B178</f>
        <v>-0.15748031496062992</v>
      </c>
      <c r="D191" s="146">
        <v>1254</v>
      </c>
      <c r="E191" s="21">
        <f t="shared" si="57"/>
        <v>0.71480202393382797</v>
      </c>
      <c r="F191" s="58">
        <v>2188</v>
      </c>
      <c r="G191" s="21">
        <f t="shared" ref="G191" si="60">100*(F191-F178)/F178</f>
        <v>-2.5389755011135859</v>
      </c>
      <c r="H191" s="128"/>
      <c r="I191" s="56"/>
      <c r="J191" s="131"/>
      <c r="K191" s="57"/>
      <c r="L191" s="131"/>
      <c r="M191" s="57"/>
      <c r="N191" s="10"/>
      <c r="O191" s="92"/>
    </row>
    <row r="192" spans="1:17" ht="12" hidden="1" customHeight="1" outlineLevel="1" x14ac:dyDescent="0.35">
      <c r="A192" s="115" t="s">
        <v>3</v>
      </c>
      <c r="B192" s="58">
        <v>1908</v>
      </c>
      <c r="C192" s="21">
        <f t="shared" ref="C192" si="61">100*(B192-B179)/B179</f>
        <v>-5.2383446830801469E-2</v>
      </c>
      <c r="D192" s="146">
        <v>1254.0999999999999</v>
      </c>
      <c r="E192" s="21">
        <f t="shared" ref="E192" si="62">100*(D192-D179)/D179</f>
        <v>0.48878205128204399</v>
      </c>
      <c r="F192" s="58">
        <v>2194</v>
      </c>
      <c r="G192" s="21">
        <f t="shared" ref="G192:G193" si="63">100*(F192-F179)/F179</f>
        <v>-1.7465293327362292</v>
      </c>
      <c r="H192" s="58">
        <v>3082</v>
      </c>
      <c r="I192" s="21">
        <f>100*(H192-H179)/H179</f>
        <v>1.5485996705107083</v>
      </c>
      <c r="J192" s="58">
        <f>J179+J179*K192/100</f>
        <v>2465.5807895110115</v>
      </c>
      <c r="K192" s="24">
        <v>1.0110294117647138</v>
      </c>
      <c r="L192" s="88">
        <v>475.4</v>
      </c>
      <c r="M192" s="21">
        <f>100*(L192-L179)/L179</f>
        <v>0.5499153976311264</v>
      </c>
      <c r="N192" s="166">
        <f>N179+N179*O192/100</f>
        <v>179.98962972229799</v>
      </c>
      <c r="O192" s="21">
        <v>1.5280135823429517</v>
      </c>
    </row>
    <row r="193" spans="1:15" ht="12" hidden="1" customHeight="1" outlineLevel="1" x14ac:dyDescent="0.35">
      <c r="A193" s="115" t="s">
        <v>4</v>
      </c>
      <c r="B193" s="58">
        <v>1908</v>
      </c>
      <c r="C193" s="21">
        <f t="shared" ref="C193" si="64">100*(B193-B180)/B180</f>
        <v>-0.20920502092050208</v>
      </c>
      <c r="D193" s="146">
        <v>1253.4000000000001</v>
      </c>
      <c r="E193" s="21">
        <f t="shared" ref="E193" si="65">100*(D193-D180)/D180</f>
        <v>0.88538312942691555</v>
      </c>
      <c r="F193" s="58">
        <v>2203</v>
      </c>
      <c r="G193" s="21">
        <f t="shared" si="63"/>
        <v>-1.4317673378076063</v>
      </c>
      <c r="H193" s="47"/>
      <c r="I193" s="15"/>
      <c r="J193" s="49"/>
      <c r="K193" s="11"/>
      <c r="L193" s="49"/>
      <c r="M193" s="11"/>
      <c r="N193" s="10"/>
      <c r="O193" s="92"/>
    </row>
    <row r="194" spans="1:15" ht="12" hidden="1" customHeight="1" outlineLevel="1" x14ac:dyDescent="0.35">
      <c r="A194" s="115" t="s">
        <v>5</v>
      </c>
      <c r="B194" s="58">
        <v>1907</v>
      </c>
      <c r="C194" s="21">
        <f t="shared" ref="C194:C195" si="66">100*(B194-B181)/B181</f>
        <v>0</v>
      </c>
      <c r="D194" s="146">
        <v>1255.7</v>
      </c>
      <c r="E194" s="21">
        <f t="shared" ref="E194:E195" si="67">100*(D194-D181)/D181</f>
        <v>0.4640371229698339</v>
      </c>
      <c r="F194" s="58">
        <v>2202</v>
      </c>
      <c r="G194" s="21">
        <f t="shared" ref="G194:G195" si="68">100*(F194-F181)/F181</f>
        <v>-1.6525234479678428</v>
      </c>
      <c r="H194" s="47"/>
      <c r="I194" s="15"/>
      <c r="J194" s="49"/>
      <c r="K194" s="11"/>
      <c r="L194" s="49"/>
      <c r="M194" s="11"/>
      <c r="N194" s="10"/>
      <c r="O194" s="92"/>
    </row>
    <row r="195" spans="1:15" ht="12" hidden="1" customHeight="1" outlineLevel="1" x14ac:dyDescent="0.35">
      <c r="A195" s="115" t="s">
        <v>6</v>
      </c>
      <c r="B195" s="58">
        <v>1907</v>
      </c>
      <c r="C195" s="21">
        <f t="shared" si="66"/>
        <v>-0.10476689366160294</v>
      </c>
      <c r="D195" s="146">
        <v>1253.8</v>
      </c>
      <c r="E195" s="21">
        <f t="shared" si="67"/>
        <v>0.27191298784387902</v>
      </c>
      <c r="F195" s="58">
        <v>2190</v>
      </c>
      <c r="G195" s="21">
        <f t="shared" si="68"/>
        <v>-2.5367156208277706</v>
      </c>
      <c r="H195" s="58">
        <v>3089</v>
      </c>
      <c r="I195" s="21">
        <f>100*(H195-H182)/H182</f>
        <v>1.444991789819376</v>
      </c>
      <c r="J195" s="58">
        <f>J182+J182*K195/100</f>
        <v>2464.6310269938836</v>
      </c>
      <c r="K195" s="24">
        <v>1.0101010101010048</v>
      </c>
      <c r="L195" s="88">
        <v>475</v>
      </c>
      <c r="M195" s="21">
        <f>100*(L195-L182)/L182</f>
        <v>0.3167898627243928</v>
      </c>
      <c r="N195" s="166">
        <f>N182+N182*O195/100</f>
        <v>181.92889234564828</v>
      </c>
      <c r="O195" s="21">
        <v>1.9541206457094282</v>
      </c>
    </row>
    <row r="196" spans="1:15" ht="12" hidden="1" customHeight="1" outlineLevel="1" x14ac:dyDescent="0.35">
      <c r="A196" s="115" t="s">
        <v>7</v>
      </c>
      <c r="B196" s="58">
        <v>1902</v>
      </c>
      <c r="C196" s="21">
        <f t="shared" ref="C196" si="69">100*(B196-B183)/B183</f>
        <v>-0.26219192448872575</v>
      </c>
      <c r="D196" s="146">
        <v>1256.5999999999999</v>
      </c>
      <c r="E196" s="21">
        <f t="shared" ref="E196" si="70">100*(D196-D183)/D183</f>
        <v>0.37542934739194966</v>
      </c>
      <c r="F196" s="58">
        <v>2187</v>
      </c>
      <c r="G196" s="21">
        <f t="shared" ref="G196" si="71">100*(F196-F183)/F183</f>
        <v>-2.6702269692923899</v>
      </c>
      <c r="H196" s="47"/>
      <c r="I196" s="15"/>
      <c r="J196" s="49"/>
      <c r="K196" s="11"/>
      <c r="L196" s="49"/>
      <c r="M196" s="11"/>
      <c r="N196" s="10"/>
      <c r="O196" s="92"/>
    </row>
    <row r="197" spans="1:15" ht="12" hidden="1" customHeight="1" outlineLevel="1" x14ac:dyDescent="0.35">
      <c r="A197" s="115" t="s">
        <v>8</v>
      </c>
      <c r="B197" s="58">
        <v>1906</v>
      </c>
      <c r="C197" s="21">
        <f t="shared" ref="C197" si="72">100*(B197-B184)/B184</f>
        <v>-0.15715034049240439</v>
      </c>
      <c r="D197" s="146">
        <v>1258.9000000000001</v>
      </c>
      <c r="E197" s="21">
        <f t="shared" ref="E197" si="73">100*(D197-D184)/D184</f>
        <v>0.55111821086262702</v>
      </c>
      <c r="F197" s="58">
        <v>2163</v>
      </c>
      <c r="G197" s="21">
        <f t="shared" ref="G197" si="74">100*(F197-F184)/F184</f>
        <v>-3.5666518056174765</v>
      </c>
      <c r="H197" s="47"/>
      <c r="I197" s="15"/>
      <c r="J197" s="49"/>
      <c r="K197" s="11"/>
      <c r="L197" s="49"/>
      <c r="M197" s="11"/>
      <c r="N197" s="10"/>
      <c r="O197" s="92"/>
    </row>
    <row r="198" spans="1:15" ht="12" hidden="1" customHeight="1" outlineLevel="1" x14ac:dyDescent="0.35">
      <c r="A198" s="115" t="s">
        <v>9</v>
      </c>
      <c r="B198" s="58">
        <v>1908</v>
      </c>
      <c r="C198" s="21">
        <f t="shared" ref="C198" si="75">100*(B198-B185)/B185</f>
        <v>-0.625</v>
      </c>
      <c r="D198" s="146">
        <v>1258.7</v>
      </c>
      <c r="E198" s="21">
        <f t="shared" ref="E198" si="76">100*(D198-D185)/D185</f>
        <v>0.51908640792205718</v>
      </c>
      <c r="F198" s="58">
        <v>2152</v>
      </c>
      <c r="G198" s="21">
        <f t="shared" ref="G198:G200" si="77">100*(F198-F185)/F185</f>
        <v>-4.0142729705619979</v>
      </c>
      <c r="H198" s="58">
        <v>3098</v>
      </c>
      <c r="I198" s="21">
        <f>100*(H198-H185)/H185</f>
        <v>1.2749264465511605</v>
      </c>
      <c r="J198" s="58">
        <f>J185+J185*K198/100</f>
        <v>2478.2659153513077</v>
      </c>
      <c r="K198" s="24">
        <v>0.6</v>
      </c>
      <c r="L198" s="88">
        <v>475.8</v>
      </c>
      <c r="M198" s="21">
        <f>100*(L198-L185)/L185</f>
        <v>-6.3011972274734582E-2</v>
      </c>
      <c r="N198" s="166">
        <f>N185+N185*O198/100</f>
        <v>181.35621157882701</v>
      </c>
      <c r="O198" s="21">
        <v>1.4443500424808859</v>
      </c>
    </row>
    <row r="199" spans="1:15" ht="12" hidden="1" customHeight="1" outlineLevel="1" x14ac:dyDescent="0.35">
      <c r="A199" s="115" t="s">
        <v>10</v>
      </c>
      <c r="B199" s="58">
        <v>1911</v>
      </c>
      <c r="C199" s="21">
        <f t="shared" ref="C199:C200" si="78">100*(B199-B186)/B186</f>
        <v>-0.26096033402922758</v>
      </c>
      <c r="D199" s="146">
        <v>1258.8</v>
      </c>
      <c r="E199" s="21">
        <f t="shared" ref="E199:E200" si="79">100*(D199-D186)/D186</f>
        <v>0.42281611487833703</v>
      </c>
      <c r="F199" s="58">
        <v>2151</v>
      </c>
      <c r="G199" s="21">
        <f t="shared" si="77"/>
        <v>-3.4560143626570916</v>
      </c>
      <c r="H199" s="58"/>
      <c r="I199" s="21"/>
      <c r="J199" s="58"/>
      <c r="K199" s="24"/>
      <c r="L199" s="49"/>
      <c r="M199" s="11"/>
      <c r="N199" s="10"/>
      <c r="O199" s="92"/>
    </row>
    <row r="200" spans="1:15" ht="12" hidden="1" customHeight="1" outlineLevel="1" x14ac:dyDescent="0.35">
      <c r="A200" s="115" t="s">
        <v>11</v>
      </c>
      <c r="B200" s="58">
        <v>1908</v>
      </c>
      <c r="C200" s="21">
        <f t="shared" si="78"/>
        <v>-0.26136957658128596</v>
      </c>
      <c r="D200" s="146">
        <v>1257.9000000000001</v>
      </c>
      <c r="E200" s="21">
        <f t="shared" si="79"/>
        <v>0.31900470531940345</v>
      </c>
      <c r="F200" s="58">
        <v>2148</v>
      </c>
      <c r="G200" s="21">
        <f t="shared" si="77"/>
        <v>-2.937189335743335</v>
      </c>
      <c r="H200" s="58"/>
      <c r="I200" s="21"/>
      <c r="J200" s="58"/>
      <c r="K200" s="24"/>
      <c r="L200" s="49"/>
      <c r="M200" s="11"/>
      <c r="N200" s="10"/>
      <c r="O200" s="92"/>
    </row>
    <row r="201" spans="1:15" ht="12" hidden="1" customHeight="1" outlineLevel="1" x14ac:dyDescent="0.35">
      <c r="A201" s="115" t="s">
        <v>12</v>
      </c>
      <c r="B201" s="58">
        <v>1906</v>
      </c>
      <c r="C201" s="21">
        <f t="shared" ref="C201" si="80">100*(B201-B188)/B188</f>
        <v>-0.20942408376963351</v>
      </c>
      <c r="D201" s="146">
        <v>1255.4000000000001</v>
      </c>
      <c r="E201" s="21">
        <f t="shared" ref="E201" si="81">100*(D201-D188)/D188</f>
        <v>0.18354480887400704</v>
      </c>
      <c r="F201" s="58">
        <v>2126</v>
      </c>
      <c r="G201" s="21">
        <f t="shared" ref="G201" si="82">100*(F201-F188)/F188</f>
        <v>-2.6556776556776556</v>
      </c>
      <c r="H201" s="58">
        <v>3110</v>
      </c>
      <c r="I201" s="21">
        <f>100*(H201-H188)/H188</f>
        <v>1.2699446434386192</v>
      </c>
      <c r="J201" s="58">
        <f>J188+J188*K201/100</f>
        <v>2479.4618198766098</v>
      </c>
      <c r="K201" s="24">
        <v>0.63810391978122405</v>
      </c>
      <c r="L201" s="88">
        <v>476.5</v>
      </c>
      <c r="M201" s="21">
        <f>100*(L201-L188)/L188</f>
        <v>0.23138409760202414</v>
      </c>
      <c r="N201" s="166">
        <f>N188+N188*O201/100</f>
        <v>180.52799042111076</v>
      </c>
      <c r="O201" s="21">
        <v>1.3628620102214601</v>
      </c>
    </row>
    <row r="202" spans="1:15" ht="14.45" customHeight="1" collapsed="1" x14ac:dyDescent="0.35">
      <c r="A202" s="153" t="s">
        <v>63</v>
      </c>
      <c r="B202" s="135">
        <f>AVERAGE(B203:B214)</f>
        <v>1912.5</v>
      </c>
      <c r="C202" s="18">
        <v>0.35</v>
      </c>
      <c r="D202" s="124">
        <f>AVERAGE(D203:D214)</f>
        <v>1262.5316666666665</v>
      </c>
      <c r="E202" s="18">
        <f>100*(D202-D189)/D189</f>
        <v>0.51336827439792476</v>
      </c>
      <c r="F202" s="135">
        <f>AVERAGE(F203:F214)</f>
        <v>2147.0833333333335</v>
      </c>
      <c r="G202" s="18">
        <f>100*(F202-F189)/F189</f>
        <v>-1.1623446371029613</v>
      </c>
      <c r="H202" s="135">
        <f>AVERAGE(H205:H214)</f>
        <v>3122.75</v>
      </c>
      <c r="I202" s="18">
        <f>100*(H202-H189)/H189</f>
        <v>0.90475805800145404</v>
      </c>
      <c r="J202" s="135">
        <f>AVERAGE(J205:J214)</f>
        <v>2495.4655671603036</v>
      </c>
      <c r="K202" s="18">
        <f>100*(J202-J189)/J189</f>
        <v>0.94987147137183847</v>
      </c>
      <c r="L202" s="124">
        <f>AVERAGE(L205:L214)</f>
        <v>476.82500000000005</v>
      </c>
      <c r="M202" s="18">
        <f>100*(L202-L189)/L189</f>
        <v>0.21542664985288654</v>
      </c>
      <c r="N202" s="171">
        <f>N189+N189*O202/100</f>
        <v>183.19454910435908</v>
      </c>
      <c r="O202" s="18">
        <v>1.2552301255230125</v>
      </c>
    </row>
    <row r="203" spans="1:15" ht="14.45" hidden="1" customHeight="1" outlineLevel="1" x14ac:dyDescent="0.35">
      <c r="A203" s="115" t="s">
        <v>1</v>
      </c>
      <c r="B203" s="58">
        <v>1898</v>
      </c>
      <c r="C203" s="21">
        <f>100*(B203-B190)/B190</f>
        <v>5.2714812862414341E-2</v>
      </c>
      <c r="D203" s="146">
        <v>1255.27</v>
      </c>
      <c r="E203" s="21">
        <f t="shared" ref="E203" si="83">100*(D203-D190)/D190</f>
        <v>-3.4243848052883941E-2</v>
      </c>
      <c r="F203" s="58">
        <v>2122</v>
      </c>
      <c r="G203" s="21">
        <f t="shared" ref="G203" si="84">100*(F203-F190)/F190</f>
        <v>-1.9408502772643252</v>
      </c>
      <c r="H203" s="128"/>
      <c r="I203" s="56"/>
      <c r="J203" s="131"/>
      <c r="K203" s="57"/>
      <c r="L203" s="131"/>
      <c r="M203" s="57"/>
      <c r="N203" s="10"/>
      <c r="O203" s="92"/>
    </row>
    <row r="204" spans="1:15" ht="14.45" hidden="1" customHeight="1" outlineLevel="1" x14ac:dyDescent="0.35">
      <c r="A204" s="115" t="s">
        <v>2</v>
      </c>
      <c r="B204" s="58">
        <v>1900</v>
      </c>
      <c r="C204" s="21">
        <f>100*(B204-B191)/B191</f>
        <v>-0.10515247108307045</v>
      </c>
      <c r="D204" s="146">
        <v>1257.18</v>
      </c>
      <c r="E204" s="21">
        <f t="shared" ref="E204" si="85">100*(D204-D191)/D191</f>
        <v>0.25358851674641658</v>
      </c>
      <c r="F204" s="58">
        <v>2108</v>
      </c>
      <c r="G204" s="21">
        <f t="shared" ref="G204" si="86">100*(F204-F191)/F191</f>
        <v>-3.6563071297989032</v>
      </c>
      <c r="H204" s="47"/>
      <c r="I204" s="56"/>
      <c r="J204" s="131"/>
      <c r="K204" s="57"/>
      <c r="L204" s="131"/>
      <c r="M204" s="57"/>
      <c r="N204" s="10"/>
      <c r="O204" s="92"/>
    </row>
    <row r="205" spans="1:15" ht="14.45" hidden="1" customHeight="1" outlineLevel="1" x14ac:dyDescent="0.35">
      <c r="A205" s="115" t="s">
        <v>3</v>
      </c>
      <c r="B205" s="58">
        <v>1907</v>
      </c>
      <c r="C205" s="21">
        <f>100*(B205-B192)/B192</f>
        <v>-5.2410901467505239E-2</v>
      </c>
      <c r="D205" s="146">
        <v>1257.52</v>
      </c>
      <c r="E205" s="21">
        <f t="shared" ref="E205" si="87">100*(D205-D192)/D192</f>
        <v>0.27270552587513541</v>
      </c>
      <c r="F205" s="58">
        <v>2121</v>
      </c>
      <c r="G205" s="21">
        <f t="shared" ref="G205:G206" si="88">100*(F205-F192)/F192</f>
        <v>-3.3272561531449409</v>
      </c>
      <c r="H205" s="58">
        <v>3115</v>
      </c>
      <c r="I205" s="21">
        <f>100*(H205-H192)/H192</f>
        <v>1.0707332900713822</v>
      </c>
      <c r="J205" s="58">
        <f>J192+J192*K205/100</f>
        <v>2490.2860078427852</v>
      </c>
      <c r="K205" s="24">
        <v>1.0020040080160322</v>
      </c>
      <c r="L205" s="88">
        <v>477.4</v>
      </c>
      <c r="M205" s="21">
        <f>100*(L205-L192)/L192</f>
        <v>0.42069835927639881</v>
      </c>
      <c r="N205" s="166">
        <f>N192+N192*O205/100</f>
        <v>180.59160172805818</v>
      </c>
      <c r="O205" s="21">
        <v>0.33444816053512183</v>
      </c>
    </row>
    <row r="206" spans="1:15" ht="14.45" hidden="1" customHeight="1" outlineLevel="1" x14ac:dyDescent="0.35">
      <c r="A206" s="115" t="s">
        <v>4</v>
      </c>
      <c r="B206" s="58">
        <v>1913</v>
      </c>
      <c r="C206" s="21">
        <f>100*(B206-B193)/B193</f>
        <v>0.26205450733752622</v>
      </c>
      <c r="D206" s="146">
        <v>1259.3800000000001</v>
      </c>
      <c r="E206" s="21">
        <f t="shared" ref="E206" si="89">100*(D206-D193)/D193</f>
        <v>0.47710228179352304</v>
      </c>
      <c r="F206" s="58">
        <v>2120</v>
      </c>
      <c r="G206" s="21">
        <f t="shared" si="88"/>
        <v>-3.7675896504766229</v>
      </c>
      <c r="H206" s="47"/>
      <c r="I206" s="15"/>
      <c r="J206" s="49"/>
      <c r="K206" s="11"/>
      <c r="L206" s="49"/>
      <c r="M206" s="11"/>
      <c r="N206" s="10"/>
      <c r="O206" s="92"/>
    </row>
    <row r="207" spans="1:15" ht="14.45" hidden="1" customHeight="1" outlineLevel="1" x14ac:dyDescent="0.35">
      <c r="A207" s="115" t="s">
        <v>5</v>
      </c>
      <c r="B207" s="58">
        <v>1912</v>
      </c>
      <c r="C207" s="21">
        <f t="shared" ref="C207:C209" si="90">100*(B207-B194)/B194</f>
        <v>0.26219192448872575</v>
      </c>
      <c r="D207" s="146">
        <v>1261.1300000000001</v>
      </c>
      <c r="E207" s="21">
        <f t="shared" ref="E207:E208" si="91">100*(D207-D194)/D194</f>
        <v>0.43242812773752198</v>
      </c>
      <c r="F207" s="58">
        <v>2137</v>
      </c>
      <c r="G207" s="21">
        <f t="shared" ref="G207:G208" si="92">100*(F207-F194)/F194</f>
        <v>-2.9518619436875566</v>
      </c>
      <c r="H207" s="47"/>
      <c r="I207" s="15"/>
      <c r="J207" s="49"/>
      <c r="K207" s="11"/>
      <c r="L207" s="49"/>
      <c r="M207" s="11"/>
      <c r="N207" s="10"/>
      <c r="O207" s="92"/>
    </row>
    <row r="208" spans="1:15" ht="14.45" hidden="1" customHeight="1" outlineLevel="1" x14ac:dyDescent="0.35">
      <c r="A208" s="115" t="s">
        <v>6</v>
      </c>
      <c r="B208" s="58">
        <v>1913</v>
      </c>
      <c r="C208" s="21">
        <f t="shared" si="90"/>
        <v>0.31463030938647091</v>
      </c>
      <c r="D208" s="146">
        <v>1262.8900000000001</v>
      </c>
      <c r="E208" s="21">
        <f t="shared" si="91"/>
        <v>0.72499601212315723</v>
      </c>
      <c r="F208" s="58">
        <v>2148</v>
      </c>
      <c r="G208" s="21">
        <f t="shared" si="92"/>
        <v>-1.9178082191780821</v>
      </c>
      <c r="H208" s="58">
        <v>3122</v>
      </c>
      <c r="I208" s="21">
        <f>100*(H208-H195)/H195</f>
        <v>1.068306895435416</v>
      </c>
      <c r="J208" s="58">
        <f>J195+J195*K208/100</f>
        <v>2494.2658690018261</v>
      </c>
      <c r="K208" s="24">
        <v>1.2024048096192415</v>
      </c>
      <c r="L208" s="88">
        <v>476.5</v>
      </c>
      <c r="M208" s="21">
        <f>100*(L208-L195)/L195</f>
        <v>0.31578947368421051</v>
      </c>
      <c r="N208" s="166">
        <f>N195+N195*O208/100</f>
        <v>183.59657385881673</v>
      </c>
      <c r="O208" s="21">
        <v>0.91666666666666197</v>
      </c>
    </row>
    <row r="209" spans="1:15" ht="14.45" hidden="1" customHeight="1" outlineLevel="1" x14ac:dyDescent="0.35">
      <c r="A209" s="115" t="s">
        <v>7</v>
      </c>
      <c r="B209" s="58">
        <v>1912</v>
      </c>
      <c r="C209" s="21">
        <f t="shared" si="90"/>
        <v>0.52576235541535221</v>
      </c>
      <c r="D209" s="146">
        <v>1261.8699999999999</v>
      </c>
      <c r="E209" s="21">
        <f t="shared" ref="E209" si="93">100*(D209-D196)/D196</f>
        <v>0.41938564380073073</v>
      </c>
      <c r="F209" s="58">
        <v>2147</v>
      </c>
      <c r="G209" s="21">
        <f t="shared" ref="G209" si="94">100*(F209-F196)/F196</f>
        <v>-1.828989483310471</v>
      </c>
      <c r="H209" s="47"/>
      <c r="I209" s="15"/>
      <c r="J209" s="49"/>
      <c r="K209" s="11"/>
      <c r="L209" s="49"/>
      <c r="M209" s="11"/>
      <c r="N209" s="10"/>
      <c r="O209" s="92"/>
    </row>
    <row r="210" spans="1:15" ht="14.45" hidden="1" customHeight="1" outlineLevel="1" x14ac:dyDescent="0.35">
      <c r="A210" s="115" t="s">
        <v>8</v>
      </c>
      <c r="B210" s="58">
        <v>1913</v>
      </c>
      <c r="C210" s="21">
        <f t="shared" ref="C210" si="95">100*(B210-B197)/B197</f>
        <v>0.36726128016789089</v>
      </c>
      <c r="D210" s="146">
        <v>1262.52</v>
      </c>
      <c r="E210" s="21">
        <f t="shared" ref="E210" si="96">100*(D210-D197)/D197</f>
        <v>0.28755262530779974</v>
      </c>
      <c r="F210" s="58">
        <v>2147</v>
      </c>
      <c r="G210" s="21">
        <f t="shared" ref="G210:G212" si="97">100*(F210-F197)/F197</f>
        <v>-0.73971336107258434</v>
      </c>
      <c r="H210" s="47"/>
      <c r="I210" s="15"/>
      <c r="J210" s="49"/>
      <c r="K210" s="11"/>
      <c r="L210" s="49"/>
      <c r="M210" s="11"/>
      <c r="N210" s="10"/>
      <c r="O210" s="92"/>
    </row>
    <row r="211" spans="1:15" ht="14.45" hidden="1" customHeight="1" outlineLevel="1" x14ac:dyDescent="0.35">
      <c r="A211" s="115" t="s">
        <v>9</v>
      </c>
      <c r="B211" s="58">
        <v>1916</v>
      </c>
      <c r="C211" s="21">
        <f t="shared" ref="C211:C212" si="98">100*(B211-B198)/B198</f>
        <v>0.41928721174004191</v>
      </c>
      <c r="D211" s="146">
        <v>1264.1199999999999</v>
      </c>
      <c r="E211" s="21">
        <f t="shared" ref="E211:E212" si="99">100*(D211-D198)/D198</f>
        <v>0.43060300309842259</v>
      </c>
      <c r="F211" s="58">
        <v>2154</v>
      </c>
      <c r="G211" s="21">
        <f t="shared" si="97"/>
        <v>9.2936802973977689E-2</v>
      </c>
      <c r="H211" s="58">
        <v>3124</v>
      </c>
      <c r="I211" s="21">
        <f>100*(H211-H198)/H198</f>
        <v>0.83925112976113625</v>
      </c>
      <c r="J211" s="58">
        <f>J198+J198*K211/100</f>
        <v>2498.0524695656895</v>
      </c>
      <c r="K211" s="24">
        <v>0.79840319361277157</v>
      </c>
      <c r="L211" s="88">
        <v>476.5</v>
      </c>
      <c r="M211" s="21">
        <f>100*(L211-L198)/L198</f>
        <v>0.14712063892391522</v>
      </c>
      <c r="N211" s="166">
        <f>N198+N198*O211/100</f>
        <v>183.78644556983306</v>
      </c>
      <c r="O211" s="21">
        <v>1.3400335008375162</v>
      </c>
    </row>
    <row r="212" spans="1:15" ht="14.45" hidden="1" customHeight="1" outlineLevel="1" x14ac:dyDescent="0.35">
      <c r="A212" s="115" t="s">
        <v>10</v>
      </c>
      <c r="B212" s="58">
        <v>1920</v>
      </c>
      <c r="C212" s="21">
        <f t="shared" si="98"/>
        <v>0.47095761381475665</v>
      </c>
      <c r="D212" s="146">
        <v>1270.55</v>
      </c>
      <c r="E212" s="21">
        <f t="shared" si="99"/>
        <v>0.93342866221798537</v>
      </c>
      <c r="F212" s="58">
        <v>2172</v>
      </c>
      <c r="G212" s="21">
        <f t="shared" si="97"/>
        <v>0.97629009762900976</v>
      </c>
      <c r="H212" s="47"/>
      <c r="I212" s="15"/>
      <c r="J212" s="49"/>
      <c r="K212" s="11"/>
      <c r="L212" s="49"/>
      <c r="M212" s="11"/>
      <c r="N212" s="10"/>
      <c r="O212" s="92"/>
    </row>
    <row r="213" spans="1:15" ht="14.45" hidden="1" customHeight="1" outlineLevel="1" x14ac:dyDescent="0.35">
      <c r="A213" s="115" t="s">
        <v>11</v>
      </c>
      <c r="B213" s="58">
        <v>1921</v>
      </c>
      <c r="C213" s="21">
        <f t="shared" ref="C213:C214" si="100">100*(B213-B200)/B200</f>
        <v>0.68134171907756813</v>
      </c>
      <c r="D213" s="146">
        <v>1270.31</v>
      </c>
      <c r="E213" s="21">
        <f t="shared" ref="E213:E214" si="101">100*(D213-D200)/D200</f>
        <v>0.98656490977024036</v>
      </c>
      <c r="F213" s="58">
        <v>2183</v>
      </c>
      <c r="G213" s="21">
        <f t="shared" ref="G213:G214" si="102">100*(F213-F200)/F200</f>
        <v>1.6294227188081936</v>
      </c>
      <c r="H213" s="47"/>
      <c r="I213" s="15"/>
      <c r="J213" s="49"/>
      <c r="K213" s="11"/>
      <c r="L213" s="49"/>
      <c r="M213" s="11"/>
      <c r="N213" s="10"/>
      <c r="O213" s="92"/>
    </row>
    <row r="214" spans="1:15" ht="14.45" hidden="1" customHeight="1" outlineLevel="1" x14ac:dyDescent="0.35">
      <c r="A214" s="115" t="s">
        <v>12</v>
      </c>
      <c r="B214" s="58">
        <v>1925</v>
      </c>
      <c r="C214" s="21">
        <f t="shared" si="100"/>
        <v>0.99685204616998946</v>
      </c>
      <c r="D214" s="146">
        <v>1267.6400000000001</v>
      </c>
      <c r="E214" s="21">
        <f t="shared" si="101"/>
        <v>0.97498805161701518</v>
      </c>
      <c r="F214" s="58">
        <v>2206</v>
      </c>
      <c r="G214" s="21">
        <f t="shared" si="102"/>
        <v>3.7629350893697082</v>
      </c>
      <c r="H214" s="58">
        <v>3130</v>
      </c>
      <c r="I214" s="21">
        <f>100*(H214-H201)/H201</f>
        <v>0.64308681672025725</v>
      </c>
      <c r="J214" s="58">
        <f>J201+J201*K214/100</f>
        <v>2499.2579222309141</v>
      </c>
      <c r="K214" s="24">
        <v>0.79840319361277157</v>
      </c>
      <c r="L214" s="88">
        <v>476.9</v>
      </c>
      <c r="M214" s="21">
        <f>100*(L214-L201)/L201</f>
        <v>8.3945435466941706E-2</v>
      </c>
      <c r="N214" s="166">
        <f>N201+N201*O214/100</f>
        <v>184.62400364915277</v>
      </c>
      <c r="O214" s="21">
        <v>2.2689075630252127</v>
      </c>
    </row>
    <row r="215" spans="1:15" ht="14.45" customHeight="1" collapsed="1" x14ac:dyDescent="0.35">
      <c r="A215" s="153" t="s">
        <v>64</v>
      </c>
      <c r="B215" s="135">
        <f>AVERAGE(B216:B227)</f>
        <v>1927.0833333333333</v>
      </c>
      <c r="C215" s="18">
        <f>100*(B215-B202)/B202</f>
        <v>0.76252723311546444</v>
      </c>
      <c r="D215" s="124">
        <f>AVERAGE(D216:D227)</f>
        <v>1266.2474999999999</v>
      </c>
      <c r="E215" s="18">
        <f>100*(D215-D202)/D202</f>
        <v>0.29431605015848489</v>
      </c>
      <c r="F215" s="135">
        <f>AVERAGE(F216:F227)</f>
        <v>2251.5833333333335</v>
      </c>
      <c r="G215" s="18">
        <f>100*(F215-F202)/F202</f>
        <v>4.8670677275373562</v>
      </c>
      <c r="H215" s="135">
        <f>AVERAGE(H218:H227)</f>
        <v>3128</v>
      </c>
      <c r="I215" s="18">
        <f>100*(H215-H202)/H202</f>
        <v>0.16812104715395085</v>
      </c>
      <c r="J215" s="135">
        <f>AVERAGE(J218:J227)</f>
        <v>2468.2750116201664</v>
      </c>
      <c r="K215" s="18">
        <f>100*(J215-J202)/J202</f>
        <v>-1.0895985061047546</v>
      </c>
      <c r="L215" s="124">
        <f>AVERAGE(L218:L227)</f>
        <v>469.24999999999994</v>
      </c>
      <c r="M215" s="18">
        <f>100*(L215-L202)/L202</f>
        <v>-1.5886331463325332</v>
      </c>
      <c r="N215" s="171">
        <f>N202+N202*O215/100</f>
        <v>184.40575273480113</v>
      </c>
      <c r="O215" s="18">
        <v>0.66115702479338612</v>
      </c>
    </row>
    <row r="216" spans="1:15" hidden="1" outlineLevel="1" x14ac:dyDescent="0.35">
      <c r="A216" s="115" t="s">
        <v>1</v>
      </c>
      <c r="B216" s="58">
        <v>1914</v>
      </c>
      <c r="C216" s="21">
        <f>100*(B216-B203)/B203</f>
        <v>0.84299262381454165</v>
      </c>
      <c r="D216" s="146">
        <v>1262.05</v>
      </c>
      <c r="E216" s="21">
        <f t="shared" ref="E216:E217" si="103">100*(D216-D203)/D203</f>
        <v>0.54012284209771388</v>
      </c>
      <c r="F216" s="58">
        <v>2224</v>
      </c>
      <c r="G216" s="21">
        <f t="shared" ref="G216" si="104">100*(F216-F203)/F203</f>
        <v>4.8067860508953819</v>
      </c>
      <c r="H216" s="128"/>
      <c r="I216" s="56"/>
      <c r="J216" s="131"/>
      <c r="K216" s="57"/>
      <c r="L216" s="131"/>
      <c r="M216" s="57"/>
      <c r="N216" s="10"/>
      <c r="O216" s="92"/>
    </row>
    <row r="217" spans="1:15" hidden="1" outlineLevel="1" x14ac:dyDescent="0.35">
      <c r="A217" s="115" t="s">
        <v>2</v>
      </c>
      <c r="B217" s="58">
        <v>1923</v>
      </c>
      <c r="C217" s="21">
        <f>100*(B217-B204)/B204</f>
        <v>1.2105263157894737</v>
      </c>
      <c r="D217" s="146">
        <v>1260.78</v>
      </c>
      <c r="E217" s="21">
        <f t="shared" si="103"/>
        <v>0.28635517586979659</v>
      </c>
      <c r="F217" s="58">
        <v>2243</v>
      </c>
      <c r="G217" s="21">
        <f t="shared" ref="G217" si="105">100*(F217-F204)/F204</f>
        <v>6.4041745730550286</v>
      </c>
      <c r="H217" s="47"/>
      <c r="I217" s="56"/>
      <c r="J217" s="131"/>
      <c r="K217" s="57"/>
      <c r="L217" s="131"/>
      <c r="M217" s="57"/>
      <c r="N217" s="10"/>
      <c r="O217" s="92"/>
    </row>
    <row r="218" spans="1:15" hidden="1" outlineLevel="1" x14ac:dyDescent="0.35">
      <c r="A218" s="115" t="s">
        <v>3</v>
      </c>
      <c r="B218" s="58">
        <v>1923</v>
      </c>
      <c r="C218" s="21">
        <f>100*(B218-B205)/B205</f>
        <v>0.83901415836392235</v>
      </c>
      <c r="D218" s="146">
        <v>1261.51</v>
      </c>
      <c r="E218" s="21">
        <f t="shared" ref="E218" si="106">100*(D218-D205)/D205</f>
        <v>0.3172911762834793</v>
      </c>
      <c r="F218" s="58">
        <v>2249</v>
      </c>
      <c r="G218" s="21">
        <f t="shared" ref="G218" si="107">100*(F218-F205)/F205</f>
        <v>6.0348892032060348</v>
      </c>
      <c r="H218" s="58">
        <v>3121</v>
      </c>
      <c r="I218" s="21">
        <f>100*(H218-H205)/H205</f>
        <v>0.1926163723916533</v>
      </c>
      <c r="J218" s="58">
        <f>J205+J205*K218/100</f>
        <v>2463.1102676778341</v>
      </c>
      <c r="K218" s="24">
        <v>-1.0912698412698356</v>
      </c>
      <c r="L218" s="88">
        <v>468.9</v>
      </c>
      <c r="M218" s="21">
        <f>100*(L218-L205)/L205</f>
        <v>-1.7804775869292</v>
      </c>
      <c r="N218" s="166">
        <f>N205+N205*O218/100</f>
        <v>183.60146175685915</v>
      </c>
      <c r="O218" s="21">
        <v>1.6666666666666667</v>
      </c>
    </row>
    <row r="219" spans="1:15" hidden="1" outlineLevel="1" x14ac:dyDescent="0.35">
      <c r="A219" s="115" t="s">
        <v>4</v>
      </c>
      <c r="B219" s="58">
        <v>1929</v>
      </c>
      <c r="C219" s="21">
        <f t="shared" ref="C219:C223" si="108">100*(B219-B206)/B206</f>
        <v>0.83638264506011495</v>
      </c>
      <c r="D219" s="146">
        <v>1261.55</v>
      </c>
      <c r="E219" s="21">
        <f t="shared" ref="E219:E221" si="109">100*(D219-D206)/D206</f>
        <v>0.17230700821037695</v>
      </c>
      <c r="F219" s="58">
        <v>2250</v>
      </c>
      <c r="G219" s="21">
        <f t="shared" ref="G219:G221" si="110">100*(F219-F206)/F206</f>
        <v>6.132075471698113</v>
      </c>
      <c r="H219" s="47"/>
      <c r="I219" s="15"/>
      <c r="J219" s="49"/>
      <c r="K219" s="11"/>
      <c r="L219" s="49"/>
      <c r="M219" s="11"/>
      <c r="N219" s="10"/>
      <c r="O219" s="92"/>
    </row>
    <row r="220" spans="1:15" hidden="1" outlineLevel="1" x14ac:dyDescent="0.35">
      <c r="A220" s="115" t="s">
        <v>5</v>
      </c>
      <c r="B220" s="58">
        <v>1926</v>
      </c>
      <c r="C220" s="21">
        <f t="shared" si="108"/>
        <v>0.73221757322175729</v>
      </c>
      <c r="D220" s="146">
        <v>1263.52</v>
      </c>
      <c r="E220" s="21">
        <f t="shared" si="109"/>
        <v>0.18951257998777862</v>
      </c>
      <c r="F220" s="58">
        <v>2241</v>
      </c>
      <c r="G220" s="21">
        <f t="shared" si="110"/>
        <v>4.8666354702854466</v>
      </c>
      <c r="H220" s="47"/>
      <c r="I220" s="15"/>
      <c r="J220" s="49"/>
      <c r="K220" s="11"/>
      <c r="L220" s="49"/>
      <c r="M220" s="11"/>
      <c r="N220" s="10"/>
      <c r="O220" s="92"/>
    </row>
    <row r="221" spans="1:15" hidden="1" outlineLevel="1" x14ac:dyDescent="0.35">
      <c r="A221" s="115" t="s">
        <v>6</v>
      </c>
      <c r="B221" s="58">
        <v>1928</v>
      </c>
      <c r="C221" s="21">
        <f t="shared" si="108"/>
        <v>0.78410872974385781</v>
      </c>
      <c r="D221" s="146">
        <v>1263.99</v>
      </c>
      <c r="E221" s="21">
        <f t="shared" si="109"/>
        <v>8.7101806174719021E-2</v>
      </c>
      <c r="F221" s="58">
        <v>2235</v>
      </c>
      <c r="G221" s="21">
        <f t="shared" si="110"/>
        <v>4.0502793296089381</v>
      </c>
      <c r="H221" s="58">
        <v>3126</v>
      </c>
      <c r="I221" s="21">
        <f>100*(H221-H208)/H208</f>
        <v>0.12812299807815503</v>
      </c>
      <c r="J221" s="58">
        <f>J208+J208*K221/100</f>
        <v>2464.6310269938836</v>
      </c>
      <c r="K221" s="24">
        <v>-1.188118811881191</v>
      </c>
      <c r="L221" s="88">
        <v>468.9</v>
      </c>
      <c r="M221" s="21">
        <f>100*(L221-L208)/L208</f>
        <v>-1.5949632738719879</v>
      </c>
      <c r="N221" s="166">
        <f>N208+N208*O221/100</f>
        <v>184.80943314112108</v>
      </c>
      <c r="O221" s="21">
        <v>0.66061106523535207</v>
      </c>
    </row>
    <row r="222" spans="1:15" hidden="1" outlineLevel="1" x14ac:dyDescent="0.35">
      <c r="A222" s="115" t="s">
        <v>7</v>
      </c>
      <c r="B222" s="58">
        <v>1922</v>
      </c>
      <c r="C222" s="21">
        <f t="shared" si="108"/>
        <v>0.52301255230125521</v>
      </c>
      <c r="D222" s="146">
        <v>1265.72</v>
      </c>
      <c r="E222" s="21">
        <f t="shared" ref="E222:E223" si="111">100*(D222-D209)/D209</f>
        <v>0.30510274433976059</v>
      </c>
      <c r="F222" s="58">
        <v>2241</v>
      </c>
      <c r="G222" s="21">
        <f t="shared" ref="G222" si="112">100*(F222-F209)/F209</f>
        <v>4.3782021425244526</v>
      </c>
      <c r="H222" s="47"/>
      <c r="I222" s="15"/>
      <c r="J222" s="49"/>
      <c r="K222" s="11"/>
      <c r="L222" s="49"/>
      <c r="M222" s="11"/>
      <c r="N222" s="10"/>
      <c r="O222" s="11"/>
    </row>
    <row r="223" spans="1:15" hidden="1" outlineLevel="1" x14ac:dyDescent="0.35">
      <c r="A223" s="115" t="s">
        <v>8</v>
      </c>
      <c r="B223" s="58">
        <v>1927</v>
      </c>
      <c r="C223" s="21">
        <f t="shared" si="108"/>
        <v>0.73183481442760068</v>
      </c>
      <c r="D223" s="146">
        <v>1266.32</v>
      </c>
      <c r="E223" s="21">
        <f t="shared" si="111"/>
        <v>0.3009853309254471</v>
      </c>
      <c r="F223" s="58">
        <v>2245</v>
      </c>
      <c r="G223" s="21">
        <f t="shared" ref="G223:G226" si="113">100*(F223-F210)/F210</f>
        <v>4.5645086166744298</v>
      </c>
      <c r="H223" s="47"/>
      <c r="I223" s="15"/>
      <c r="J223" s="49"/>
      <c r="K223" s="11"/>
      <c r="L223" s="49"/>
      <c r="M223" s="11"/>
      <c r="N223" s="10"/>
      <c r="O223" s="11"/>
    </row>
    <row r="224" spans="1:15" hidden="1" outlineLevel="1" x14ac:dyDescent="0.35">
      <c r="A224" s="115" t="s">
        <v>9</v>
      </c>
      <c r="B224" s="58">
        <v>1931</v>
      </c>
      <c r="C224" s="21">
        <f t="shared" ref="C224" si="114">100*(B224-B211)/B211</f>
        <v>0.78288100208768263</v>
      </c>
      <c r="D224" s="146">
        <v>1265.68</v>
      </c>
      <c r="E224" s="21">
        <f t="shared" ref="E224" si="115">100*(D224-D211)/D211</f>
        <v>0.12340600575896062</v>
      </c>
      <c r="F224" s="58">
        <v>2257</v>
      </c>
      <c r="G224" s="21">
        <f t="shared" si="113"/>
        <v>4.7818012999071495</v>
      </c>
      <c r="H224" s="58">
        <v>3129</v>
      </c>
      <c r="I224" s="21">
        <f>100*(H224-H211)/H211</f>
        <v>0.16005121638924455</v>
      </c>
      <c r="J224" s="58">
        <f>J211+J211*K224/100</f>
        <v>2470.8459575209149</v>
      </c>
      <c r="K224" s="24">
        <v>-1.0891089108910834</v>
      </c>
      <c r="L224" s="88">
        <v>468.9</v>
      </c>
      <c r="M224" s="21">
        <f>100*(L224-L211)/L211</f>
        <v>-1.5949632738719879</v>
      </c>
      <c r="N224" s="166">
        <f>N211+N211*O224/100</f>
        <v>184.09022481870883</v>
      </c>
      <c r="O224" s="21">
        <v>0.16528925619834944</v>
      </c>
    </row>
    <row r="225" spans="1:16" hidden="1" outlineLevel="1" x14ac:dyDescent="0.35">
      <c r="A225" s="115" t="s">
        <v>10</v>
      </c>
      <c r="B225" s="58">
        <v>1931</v>
      </c>
      <c r="C225" s="21">
        <f t="shared" ref="C225:C227" si="116">100*(B225-B212)/B212</f>
        <v>0.57291666666666663</v>
      </c>
      <c r="D225" s="146">
        <v>1271.69</v>
      </c>
      <c r="E225" s="21">
        <f t="shared" ref="E225:E227" si="117">100*(D225-D212)/D212</f>
        <v>8.9724922277761604E-2</v>
      </c>
      <c r="F225" s="58">
        <v>2263</v>
      </c>
      <c r="G225" s="21">
        <f t="shared" si="113"/>
        <v>4.1896869244935546</v>
      </c>
      <c r="H225" s="47"/>
      <c r="I225" s="15"/>
      <c r="J225" s="49"/>
      <c r="K225" s="11"/>
      <c r="L225" s="49"/>
      <c r="M225" s="11"/>
      <c r="N225" s="10"/>
      <c r="O225" s="11"/>
    </row>
    <row r="226" spans="1:16" hidden="1" outlineLevel="1" x14ac:dyDescent="0.35">
      <c r="A226" s="115" t="s">
        <v>11</v>
      </c>
      <c r="B226" s="58">
        <v>1936</v>
      </c>
      <c r="C226" s="21">
        <f t="shared" si="116"/>
        <v>0.78084331077563773</v>
      </c>
      <c r="D226" s="146">
        <v>1275.8</v>
      </c>
      <c r="E226" s="21">
        <f t="shared" si="117"/>
        <v>0.43217797230597327</v>
      </c>
      <c r="F226" s="58">
        <v>2280</v>
      </c>
      <c r="G226" s="21">
        <f t="shared" si="113"/>
        <v>4.443426477324782</v>
      </c>
      <c r="H226" s="47"/>
      <c r="I226" s="15"/>
      <c r="J226" s="49"/>
      <c r="K226" s="11"/>
      <c r="L226" s="49"/>
      <c r="M226" s="11"/>
      <c r="N226" s="10"/>
      <c r="O226" s="11"/>
    </row>
    <row r="227" spans="1:16" hidden="1" outlineLevel="1" x14ac:dyDescent="0.35">
      <c r="A227" s="115" t="s">
        <v>12</v>
      </c>
      <c r="B227" s="58">
        <v>1935</v>
      </c>
      <c r="C227" s="21">
        <f t="shared" si="116"/>
        <v>0.51948051948051943</v>
      </c>
      <c r="D227" s="146">
        <v>1276.3599999999999</v>
      </c>
      <c r="E227" s="21">
        <f t="shared" si="117"/>
        <v>0.68789246158213679</v>
      </c>
      <c r="F227" s="58">
        <v>2291</v>
      </c>
      <c r="G227" s="21">
        <f t="shared" ref="G227" si="118">100*(F227-F214)/F214</f>
        <v>3.8531278331822301</v>
      </c>
      <c r="H227" s="58">
        <v>3136</v>
      </c>
      <c r="I227" s="21">
        <f>100*(H227-H214)/H214</f>
        <v>0.19169329073482427</v>
      </c>
      <c r="J227" s="58">
        <f>J214+J214*K227/100</f>
        <v>2474.512794288034</v>
      </c>
      <c r="K227" s="24">
        <v>-0.99009900990099009</v>
      </c>
      <c r="L227" s="88">
        <v>470.3</v>
      </c>
      <c r="M227" s="21">
        <f>100*(L227-L214)/L214</f>
        <v>-1.3839379324805967</v>
      </c>
      <c r="N227" s="166">
        <f>N214+N214*O227/100</f>
        <v>184.92741203641515</v>
      </c>
      <c r="O227" s="21">
        <v>0.16433853738701959</v>
      </c>
    </row>
    <row r="228" spans="1:16" collapsed="1" x14ac:dyDescent="0.35">
      <c r="A228" s="151" t="s">
        <v>71</v>
      </c>
      <c r="B228" s="135">
        <f>AVERAGE(B229:B240)</f>
        <v>1945.7</v>
      </c>
      <c r="C228" s="18">
        <f>100*(B228-B215)/B215</f>
        <v>0.96605405405406042</v>
      </c>
      <c r="D228" s="135">
        <f>AVERAGE(D229:D240)</f>
        <v>1293.528181818182</v>
      </c>
      <c r="E228" s="18">
        <f>100*(D228-D215)/D215</f>
        <v>2.1544509914674719</v>
      </c>
      <c r="F228" s="135">
        <f>AVERAGE(F229:F240)</f>
        <v>2353.8000000000002</v>
      </c>
      <c r="G228" s="18">
        <f>100*(F228-F215)/F215</f>
        <v>4.5397683111884239</v>
      </c>
      <c r="H228" s="135">
        <f>AVERAGE(H231:H241)</f>
        <v>3178.3333333333335</v>
      </c>
      <c r="I228" s="18">
        <f>100*(H228-H215)/H215</f>
        <v>1.6091219096334235</v>
      </c>
      <c r="J228" s="135">
        <f>AVERAGE(J231:J240)</f>
        <v>2496.0146979128926</v>
      </c>
      <c r="K228" s="18">
        <f>100*(J228-J215)/J215</f>
        <v>1.1238490914558987</v>
      </c>
      <c r="L228" s="135">
        <f>AVERAGE(L231:L240)</f>
        <v>474.89999999999992</v>
      </c>
      <c r="M228" s="18">
        <f>100*(L228-L215)/L215</f>
        <v>1.2040490143846516</v>
      </c>
      <c r="N228" s="135">
        <f>AVERAGE(N231:N240)</f>
        <v>186.90663736148599</v>
      </c>
      <c r="O228" s="18">
        <f>100*(N228-N215)/N215</f>
        <v>1.3561857965903343</v>
      </c>
      <c r="P228" s="114"/>
    </row>
    <row r="229" spans="1:16" hidden="1" outlineLevel="1" x14ac:dyDescent="0.35">
      <c r="A229" s="115" t="s">
        <v>1</v>
      </c>
      <c r="B229" s="58">
        <v>1929</v>
      </c>
      <c r="C229" s="21">
        <f>100*(B229-B216)/B216</f>
        <v>0.78369905956112851</v>
      </c>
      <c r="D229" s="58">
        <v>1279.8800000000001</v>
      </c>
      <c r="E229" s="21">
        <f t="shared" ref="E229" si="119">100*(D229-D216)/D216</f>
        <v>1.4127807931540077</v>
      </c>
      <c r="F229" s="58">
        <v>2303</v>
      </c>
      <c r="G229" s="21">
        <f t="shared" ref="G229:G238" si="120">100*(F229-F216)/F216</f>
        <v>3.5521582733812949</v>
      </c>
      <c r="H229" s="58"/>
      <c r="I229" s="21"/>
      <c r="J229" s="58"/>
      <c r="K229" s="21"/>
      <c r="L229" s="58"/>
      <c r="M229" s="21"/>
      <c r="N229" s="58"/>
      <c r="O229" s="21"/>
    </row>
    <row r="230" spans="1:16" hidden="1" outlineLevel="1" x14ac:dyDescent="0.35">
      <c r="A230" s="115" t="s">
        <v>2</v>
      </c>
      <c r="B230" s="58">
        <v>1935</v>
      </c>
      <c r="C230" s="21">
        <f t="shared" ref="C230:C238" si="121">100*(B230-B217)/B217</f>
        <v>0.62402496099843996</v>
      </c>
      <c r="D230" s="58">
        <v>1282.26</v>
      </c>
      <c r="E230" s="21">
        <f t="shared" ref="E230:E238" si="122">100*(D230-D217)/D217</f>
        <v>1.7037072288583273</v>
      </c>
      <c r="F230" s="58">
        <v>2310</v>
      </c>
      <c r="G230" s="21">
        <f t="shared" si="120"/>
        <v>2.9870708872046365</v>
      </c>
      <c r="H230" s="58"/>
      <c r="I230" s="21"/>
      <c r="J230" s="58"/>
      <c r="K230" s="21"/>
      <c r="L230" s="58"/>
      <c r="M230" s="21"/>
      <c r="N230" s="58"/>
      <c r="O230" s="21"/>
    </row>
    <row r="231" spans="1:16" hidden="1" outlineLevel="1" x14ac:dyDescent="0.35">
      <c r="A231" s="115" t="s">
        <v>3</v>
      </c>
      <c r="B231" s="58">
        <v>1939</v>
      </c>
      <c r="C231" s="21">
        <f t="shared" si="121"/>
        <v>0.8320332813312532</v>
      </c>
      <c r="D231" s="58">
        <v>1282.1199999999999</v>
      </c>
      <c r="E231" s="21">
        <f t="shared" si="122"/>
        <v>1.6337563713327599</v>
      </c>
      <c r="F231" s="58">
        <v>2319</v>
      </c>
      <c r="G231" s="21">
        <f t="shared" si="120"/>
        <v>3.1124944419742109</v>
      </c>
      <c r="H231" s="58">
        <v>3154</v>
      </c>
      <c r="I231" s="21">
        <f>100*(H231-H218)/H218</f>
        <v>1.0573534123678308</v>
      </c>
      <c r="J231" s="166">
        <f>J227+J227*K231/100</f>
        <v>2476.9873070823219</v>
      </c>
      <c r="K231" s="21">
        <v>0.1</v>
      </c>
      <c r="L231" s="58">
        <v>471.7</v>
      </c>
      <c r="M231" s="21">
        <f>100*(L231-L218)/L218</f>
        <v>0.59714224781403524</v>
      </c>
      <c r="N231" s="166">
        <f>N227+N227*O231/100</f>
        <v>186.03697650863364</v>
      </c>
      <c r="O231" s="21">
        <v>0.6</v>
      </c>
    </row>
    <row r="232" spans="1:16" hidden="1" outlineLevel="1" x14ac:dyDescent="0.35">
      <c r="A232" s="115" t="s">
        <v>4</v>
      </c>
      <c r="B232" s="58">
        <v>1944</v>
      </c>
      <c r="C232" s="21">
        <f t="shared" si="121"/>
        <v>0.77760497667185069</v>
      </c>
      <c r="D232" s="58">
        <v>1282.6300000000001</v>
      </c>
      <c r="E232" s="21">
        <f t="shared" si="122"/>
        <v>1.6709603265823911</v>
      </c>
      <c r="F232" s="58">
        <v>2329</v>
      </c>
      <c r="G232" s="21">
        <f t="shared" si="120"/>
        <v>3.5111111111111111</v>
      </c>
      <c r="H232" s="58"/>
      <c r="I232" s="21"/>
      <c r="J232" s="58"/>
      <c r="K232" s="21"/>
      <c r="L232" s="58"/>
      <c r="M232" s="21"/>
      <c r="N232" s="10"/>
      <c r="O232" s="21"/>
    </row>
    <row r="233" spans="1:16" hidden="1" outlineLevel="1" x14ac:dyDescent="0.35">
      <c r="A233" s="115" t="s">
        <v>5</v>
      </c>
      <c r="B233" s="58">
        <v>1946</v>
      </c>
      <c r="C233" s="21">
        <f t="shared" si="121"/>
        <v>1.0384215991692627</v>
      </c>
      <c r="D233" s="58">
        <v>1290.31</v>
      </c>
      <c r="E233" s="21">
        <f t="shared" si="122"/>
        <v>2.1202671900721763</v>
      </c>
      <c r="F233" s="58">
        <v>2356</v>
      </c>
      <c r="G233" s="21">
        <f t="shared" si="120"/>
        <v>5.1316376617581438</v>
      </c>
      <c r="H233" s="58"/>
      <c r="I233" s="21"/>
      <c r="J233" s="58"/>
      <c r="K233" s="21"/>
      <c r="L233" s="58"/>
      <c r="M233" s="21"/>
      <c r="N233" s="10"/>
      <c r="O233" s="21"/>
    </row>
    <row r="234" spans="1:16" hidden="1" outlineLevel="1" x14ac:dyDescent="0.35">
      <c r="A234" s="115" t="s">
        <v>6</v>
      </c>
      <c r="B234" s="58">
        <v>1950</v>
      </c>
      <c r="C234" s="21">
        <f t="shared" si="121"/>
        <v>1.1410788381742738</v>
      </c>
      <c r="D234" s="58">
        <v>1298.7</v>
      </c>
      <c r="E234" s="21">
        <f t="shared" si="122"/>
        <v>2.7460660290033969</v>
      </c>
      <c r="F234" s="58">
        <v>2371</v>
      </c>
      <c r="G234" s="21">
        <f t="shared" si="120"/>
        <v>6.085011185682327</v>
      </c>
      <c r="H234" s="58">
        <v>3185</v>
      </c>
      <c r="I234" s="21">
        <f>100*(H234-H221)/H221</f>
        <v>1.8873960332693538</v>
      </c>
      <c r="J234" s="166">
        <f>J231+J231*K234/100</f>
        <v>2499.2801928460626</v>
      </c>
      <c r="K234" s="21">
        <v>0.9</v>
      </c>
      <c r="L234" s="58">
        <v>475.1</v>
      </c>
      <c r="M234" s="21">
        <f>100*(L234-L221)/L221</f>
        <v>1.3222435487310824</v>
      </c>
      <c r="N234" s="166">
        <f>N231+N231*O234/100</f>
        <v>186.78112441466817</v>
      </c>
      <c r="O234" s="21">
        <v>0.4</v>
      </c>
    </row>
    <row r="235" spans="1:16" hidden="1" outlineLevel="1" x14ac:dyDescent="0.35">
      <c r="A235" s="115" t="s">
        <v>7</v>
      </c>
      <c r="B235" s="58">
        <v>1948</v>
      </c>
      <c r="C235" s="21">
        <f t="shared" si="121"/>
        <v>1.3527575442247659</v>
      </c>
      <c r="D235" s="58">
        <v>1301.47</v>
      </c>
      <c r="E235" s="21">
        <f t="shared" si="122"/>
        <v>2.824479347723035</v>
      </c>
      <c r="F235" s="58">
        <v>2381</v>
      </c>
      <c r="G235" s="21">
        <f t="shared" si="120"/>
        <v>6.247211066488175</v>
      </c>
      <c r="H235" s="58"/>
      <c r="I235" s="21"/>
      <c r="J235" s="58"/>
      <c r="K235" s="21"/>
      <c r="L235" s="58"/>
      <c r="M235" s="21"/>
      <c r="N235" s="10"/>
      <c r="O235" s="21"/>
    </row>
    <row r="236" spans="1:16" hidden="1" outlineLevel="1" x14ac:dyDescent="0.35">
      <c r="A236" s="115" t="s">
        <v>8</v>
      </c>
      <c r="B236" s="58">
        <v>1951</v>
      </c>
      <c r="C236" s="21">
        <f t="shared" si="121"/>
        <v>1.2454592631032693</v>
      </c>
      <c r="D236" s="58">
        <v>1299.2</v>
      </c>
      <c r="E236" s="21">
        <f t="shared" si="122"/>
        <v>2.5965000947627859</v>
      </c>
      <c r="F236" s="58">
        <v>2383</v>
      </c>
      <c r="G236" s="21">
        <f t="shared" si="120"/>
        <v>6.1469933184855234</v>
      </c>
      <c r="H236" s="58"/>
      <c r="I236" s="21"/>
      <c r="J236" s="58"/>
      <c r="K236" s="21"/>
      <c r="L236" s="58"/>
      <c r="M236" s="21"/>
      <c r="N236" s="10"/>
      <c r="O236" s="21"/>
    </row>
    <row r="237" spans="1:16" hidden="1" outlineLevel="1" x14ac:dyDescent="0.35">
      <c r="A237" s="115" t="s">
        <v>9</v>
      </c>
      <c r="B237" s="58">
        <v>1955</v>
      </c>
      <c r="C237" s="21">
        <f t="shared" si="121"/>
        <v>1.2428793371310203</v>
      </c>
      <c r="D237" s="58">
        <v>1301.07</v>
      </c>
      <c r="E237" s="21">
        <f t="shared" si="122"/>
        <v>2.7961254029454419</v>
      </c>
      <c r="F237" s="58">
        <v>2390</v>
      </c>
      <c r="G237" s="21">
        <f t="shared" si="120"/>
        <v>5.8927780239255645</v>
      </c>
      <c r="H237" s="58">
        <v>3196</v>
      </c>
      <c r="I237" s="21">
        <f>100*(H237-H224)/H224</f>
        <v>2.1412591882390539</v>
      </c>
      <c r="J237" s="166">
        <f>J234+J234*K237/100</f>
        <v>2511.776593810293</v>
      </c>
      <c r="K237" s="21">
        <v>0.5</v>
      </c>
      <c r="L237" s="58">
        <v>477.9</v>
      </c>
      <c r="M237" s="21">
        <f>100*(L237-L224)/L224</f>
        <v>1.9193857965451055</v>
      </c>
      <c r="N237" s="166">
        <f>N234+N234*O237/100</f>
        <v>187.90181116115619</v>
      </c>
      <c r="O237" s="21">
        <v>0.6</v>
      </c>
    </row>
    <row r="238" spans="1:16" hidden="1" outlineLevel="1" x14ac:dyDescent="0.35">
      <c r="A238" s="115" t="s">
        <v>10</v>
      </c>
      <c r="B238" s="58">
        <v>1960</v>
      </c>
      <c r="C238" s="21">
        <f t="shared" si="121"/>
        <v>1.5018125323666494</v>
      </c>
      <c r="D238" s="58">
        <v>1304</v>
      </c>
      <c r="E238" s="21">
        <f t="shared" si="122"/>
        <v>2.5407135386768744</v>
      </c>
      <c r="F238" s="58">
        <v>2396</v>
      </c>
      <c r="G238" s="21">
        <f t="shared" si="120"/>
        <v>5.8771542200618647</v>
      </c>
      <c r="H238" s="58"/>
      <c r="I238" s="21"/>
      <c r="J238" s="58"/>
      <c r="K238" s="21"/>
      <c r="L238" s="58"/>
      <c r="M238" s="21"/>
      <c r="N238" s="10"/>
      <c r="O238" s="21"/>
    </row>
    <row r="239" spans="1:16" hidden="1" outlineLevel="1" x14ac:dyDescent="0.35">
      <c r="A239" s="115" t="s">
        <v>11</v>
      </c>
      <c r="B239" s="58"/>
      <c r="C239" s="21"/>
      <c r="D239" s="58">
        <v>1307.17</v>
      </c>
      <c r="E239" s="21"/>
      <c r="F239" s="58"/>
      <c r="G239" s="21"/>
      <c r="H239" s="58"/>
      <c r="I239" s="21"/>
      <c r="J239" s="58"/>
      <c r="K239" s="21"/>
      <c r="L239" s="58"/>
      <c r="M239" s="21"/>
      <c r="N239" s="10"/>
      <c r="O239" s="21"/>
    </row>
    <row r="240" spans="1:16" hidden="1" outlineLevel="1" x14ac:dyDescent="0.35">
      <c r="A240" s="115" t="s">
        <v>12</v>
      </c>
      <c r="B240" s="58"/>
      <c r="C240" s="21"/>
      <c r="D240" s="58"/>
      <c r="E240" s="21"/>
      <c r="F240" s="58"/>
      <c r="G240" s="21"/>
      <c r="H240" s="58"/>
      <c r="I240" s="21"/>
      <c r="J240" s="58"/>
      <c r="K240" s="21"/>
      <c r="L240" s="58"/>
      <c r="M240" s="21"/>
      <c r="N240" s="166"/>
      <c r="O240" s="21"/>
    </row>
    <row r="241" spans="1:15" collapsed="1" x14ac:dyDescent="0.35">
      <c r="A241" s="115"/>
      <c r="B241" s="58"/>
      <c r="C241" s="21"/>
      <c r="D241" s="58"/>
      <c r="E241" s="21"/>
      <c r="F241" s="58"/>
      <c r="G241" s="21"/>
      <c r="H241" s="58"/>
      <c r="I241" s="21"/>
      <c r="J241" s="58"/>
      <c r="K241" s="21"/>
      <c r="L241" s="58"/>
      <c r="M241" s="21"/>
      <c r="N241" s="166"/>
      <c r="O241" s="21"/>
    </row>
    <row r="242" spans="1:15" x14ac:dyDescent="0.35">
      <c r="A242" s="115"/>
      <c r="B242" s="58"/>
      <c r="C242" s="21"/>
      <c r="D242" s="58"/>
      <c r="E242" s="21"/>
      <c r="F242" s="58"/>
      <c r="G242" s="21"/>
      <c r="H242" s="58"/>
      <c r="I242" s="21"/>
      <c r="J242" s="58"/>
      <c r="K242" s="21"/>
      <c r="L242" s="58"/>
      <c r="M242" s="21"/>
      <c r="N242" s="166"/>
      <c r="O242" s="21"/>
    </row>
    <row r="243" spans="1:15" x14ac:dyDescent="0.35">
      <c r="A243" s="115"/>
      <c r="B243" s="58"/>
      <c r="C243" s="21"/>
      <c r="D243" s="58"/>
      <c r="E243" s="21"/>
      <c r="F243" s="58"/>
      <c r="G243" s="21"/>
      <c r="H243" s="58"/>
      <c r="I243" s="21"/>
      <c r="J243" s="58"/>
      <c r="K243" s="21"/>
      <c r="L243" s="58"/>
      <c r="M243" s="21"/>
      <c r="N243" s="166"/>
      <c r="O243" s="21"/>
    </row>
    <row r="244" spans="1:15" x14ac:dyDescent="0.35">
      <c r="A244" s="115"/>
      <c r="B244" s="58"/>
      <c r="C244" s="21"/>
      <c r="D244" s="58"/>
      <c r="E244" s="21"/>
      <c r="F244" s="58"/>
      <c r="G244" s="21"/>
      <c r="H244" s="58"/>
      <c r="I244" s="21"/>
      <c r="J244" s="58"/>
      <c r="K244" s="21"/>
      <c r="L244" s="58"/>
      <c r="M244" s="21"/>
      <c r="N244" s="166"/>
      <c r="O244" s="21"/>
    </row>
    <row r="245" spans="1:15" x14ac:dyDescent="0.35">
      <c r="A245" s="115"/>
      <c r="B245" s="58"/>
      <c r="C245" s="21"/>
      <c r="D245" s="58"/>
      <c r="E245" s="21"/>
      <c r="F245" s="58"/>
      <c r="G245" s="21"/>
      <c r="H245" s="58"/>
      <c r="I245" s="21"/>
      <c r="J245" s="58"/>
      <c r="K245" s="21"/>
      <c r="L245" s="58"/>
      <c r="M245" s="21"/>
      <c r="N245" s="166"/>
      <c r="O245" s="21"/>
    </row>
    <row r="246" spans="1:15" x14ac:dyDescent="0.35">
      <c r="A246" s="115"/>
      <c r="B246" s="58"/>
      <c r="C246" s="21"/>
      <c r="D246" s="58"/>
      <c r="E246" s="21"/>
      <c r="F246" s="58"/>
      <c r="G246" s="21"/>
      <c r="H246" s="58"/>
      <c r="I246" s="21"/>
      <c r="J246" s="58"/>
      <c r="K246" s="21"/>
      <c r="L246" s="58"/>
      <c r="M246" s="21"/>
      <c r="N246" s="166"/>
      <c r="O246" s="21"/>
    </row>
    <row r="247" spans="1:15" x14ac:dyDescent="0.35">
      <c r="A247" s="115"/>
      <c r="B247" s="58"/>
      <c r="C247" s="21"/>
      <c r="D247" s="58"/>
      <c r="E247" s="21"/>
      <c r="F247" s="58"/>
      <c r="G247" s="21"/>
      <c r="H247" s="58"/>
      <c r="I247" s="21"/>
      <c r="J247" s="58"/>
      <c r="K247" s="21"/>
      <c r="L247" s="58"/>
      <c r="M247" s="21"/>
      <c r="N247" s="166"/>
      <c r="O247" s="21"/>
    </row>
    <row r="248" spans="1:15" x14ac:dyDescent="0.35">
      <c r="A248" s="115"/>
      <c r="B248" s="58"/>
      <c r="C248" s="21"/>
      <c r="D248" s="58"/>
      <c r="E248" s="21"/>
      <c r="F248" s="58"/>
      <c r="G248" s="21"/>
      <c r="H248" s="58"/>
      <c r="I248" s="21"/>
      <c r="J248" s="58"/>
      <c r="K248" s="21"/>
      <c r="L248" s="58"/>
      <c r="M248" s="21"/>
      <c r="N248" s="166"/>
      <c r="O248" s="21"/>
    </row>
    <row r="249" spans="1:15" x14ac:dyDescent="0.35">
      <c r="A249" s="115"/>
      <c r="B249" s="58"/>
      <c r="C249" s="21"/>
      <c r="D249" s="58"/>
      <c r="E249" s="21"/>
      <c r="F249" s="58"/>
      <c r="G249" s="21"/>
      <c r="H249" s="58"/>
      <c r="I249" s="21"/>
      <c r="J249" s="58"/>
      <c r="K249" s="21"/>
      <c r="L249" s="58"/>
      <c r="M249" s="21"/>
      <c r="N249" s="166"/>
      <c r="O249" s="21"/>
    </row>
    <row r="250" spans="1:15" x14ac:dyDescent="0.35">
      <c r="A250" s="115"/>
      <c r="B250" s="58"/>
      <c r="C250" s="21"/>
      <c r="D250" s="58"/>
      <c r="E250" s="21"/>
      <c r="F250" s="58"/>
      <c r="G250" s="21"/>
      <c r="H250" s="58"/>
      <c r="I250" s="21"/>
      <c r="J250" s="58"/>
      <c r="K250" s="21"/>
      <c r="L250" s="58"/>
      <c r="M250" s="21"/>
      <c r="N250" s="166"/>
      <c r="O250" s="21"/>
    </row>
    <row r="251" spans="1:15" x14ac:dyDescent="0.35">
      <c r="A251" s="115"/>
      <c r="B251" s="58"/>
      <c r="C251" s="21"/>
      <c r="D251" s="58"/>
      <c r="E251" s="21"/>
      <c r="F251" s="58"/>
      <c r="G251" s="21"/>
      <c r="H251" s="58"/>
      <c r="I251" s="21"/>
      <c r="J251" s="58"/>
      <c r="K251" s="21"/>
      <c r="L251" s="58"/>
      <c r="M251" s="21"/>
      <c r="N251" s="166"/>
      <c r="O251" s="21"/>
    </row>
    <row r="252" spans="1:15" x14ac:dyDescent="0.35">
      <c r="A252" s="115"/>
      <c r="B252" s="58"/>
      <c r="C252" s="21"/>
      <c r="D252" s="58"/>
      <c r="E252" s="21"/>
      <c r="F252" s="58"/>
      <c r="G252" s="21"/>
      <c r="H252" s="58"/>
      <c r="I252" s="21"/>
      <c r="J252" s="58"/>
      <c r="K252" s="21"/>
      <c r="L252" s="58"/>
      <c r="M252" s="21"/>
      <c r="N252" s="166"/>
      <c r="O252" s="21"/>
    </row>
    <row r="253" spans="1:15" x14ac:dyDescent="0.35">
      <c r="A253" s="115"/>
      <c r="B253" s="58"/>
      <c r="C253" s="21"/>
      <c r="D253" s="58"/>
      <c r="E253" s="21"/>
      <c r="F253" s="58"/>
      <c r="G253" s="21"/>
      <c r="H253" s="58"/>
      <c r="I253" s="21"/>
      <c r="J253" s="58"/>
      <c r="K253" s="21"/>
      <c r="L253" s="58"/>
      <c r="M253" s="21"/>
      <c r="N253" s="166"/>
      <c r="O253" s="21"/>
    </row>
    <row r="254" spans="1:15" x14ac:dyDescent="0.35">
      <c r="A254" s="115"/>
      <c r="B254" s="58"/>
      <c r="C254" s="21"/>
      <c r="D254" s="58"/>
      <c r="E254" s="21"/>
      <c r="F254" s="58"/>
      <c r="G254" s="21"/>
      <c r="H254" s="58"/>
      <c r="I254" s="21"/>
      <c r="J254" s="58"/>
      <c r="K254" s="21"/>
      <c r="L254" s="58"/>
      <c r="M254" s="21"/>
      <c r="N254" s="166"/>
      <c r="O254" s="21"/>
    </row>
    <row r="255" spans="1:15" x14ac:dyDescent="0.35">
      <c r="A255" s="115"/>
      <c r="B255" s="58"/>
      <c r="C255" s="21"/>
      <c r="D255" s="58"/>
      <c r="E255" s="21"/>
      <c r="F255" s="58"/>
      <c r="G255" s="21"/>
      <c r="H255" s="58"/>
      <c r="I255" s="21"/>
      <c r="J255" s="58"/>
      <c r="K255" s="21"/>
      <c r="L255" s="58"/>
      <c r="M255" s="21"/>
      <c r="N255" s="166"/>
      <c r="O255" s="21"/>
    </row>
    <row r="256" spans="1:15" x14ac:dyDescent="0.35">
      <c r="A256" s="115"/>
      <c r="B256" s="58"/>
      <c r="C256" s="21"/>
      <c r="D256" s="58"/>
      <c r="E256" s="21"/>
      <c r="F256" s="58"/>
      <c r="G256" s="21"/>
      <c r="H256" s="58"/>
      <c r="I256" s="21"/>
      <c r="J256" s="58"/>
      <c r="K256" s="21"/>
      <c r="L256" s="58"/>
      <c r="M256" s="21"/>
      <c r="N256" s="166"/>
      <c r="O256" s="21"/>
    </row>
    <row r="257" spans="1:15" x14ac:dyDescent="0.35">
      <c r="A257" s="115"/>
      <c r="B257" s="58"/>
      <c r="C257" s="21"/>
      <c r="D257" s="58"/>
      <c r="E257" s="21"/>
      <c r="F257" s="58"/>
      <c r="G257" s="21"/>
      <c r="H257" s="58"/>
      <c r="I257" s="21"/>
      <c r="J257" s="58"/>
      <c r="K257" s="21"/>
      <c r="L257" s="58"/>
      <c r="M257" s="21"/>
      <c r="N257" s="166"/>
      <c r="O257" s="21"/>
    </row>
    <row r="258" spans="1:15" x14ac:dyDescent="0.35">
      <c r="A258" s="115"/>
      <c r="B258" s="58"/>
      <c r="C258" s="21"/>
      <c r="D258" s="58"/>
      <c r="E258" s="21"/>
      <c r="F258" s="58"/>
      <c r="G258" s="21"/>
      <c r="H258" s="58"/>
      <c r="I258" s="21"/>
      <c r="J258" s="58"/>
      <c r="K258" s="21"/>
      <c r="L258" s="58"/>
      <c r="M258" s="21"/>
      <c r="N258" s="166"/>
      <c r="O258" s="21"/>
    </row>
    <row r="259" spans="1:15" x14ac:dyDescent="0.35">
      <c r="A259" s="115"/>
      <c r="B259" s="58"/>
      <c r="C259" s="21"/>
      <c r="D259" s="58"/>
      <c r="E259" s="21"/>
      <c r="F259" s="58"/>
      <c r="G259" s="21"/>
      <c r="H259" s="58"/>
      <c r="I259" s="21"/>
      <c r="J259" s="58"/>
      <c r="K259" s="21"/>
      <c r="L259" s="58"/>
      <c r="M259" s="21"/>
      <c r="N259" s="166"/>
      <c r="O259" s="21"/>
    </row>
    <row r="260" spans="1:15" x14ac:dyDescent="0.35">
      <c r="A260" s="115"/>
      <c r="B260" s="58"/>
      <c r="C260" s="21"/>
      <c r="D260" s="58"/>
      <c r="E260" s="21"/>
      <c r="F260" s="58"/>
      <c r="G260" s="21"/>
      <c r="H260" s="58"/>
      <c r="I260" s="21"/>
      <c r="J260" s="58"/>
      <c r="K260" s="21"/>
      <c r="L260" s="58"/>
      <c r="M260" s="21"/>
      <c r="N260" s="166"/>
      <c r="O260" s="21"/>
    </row>
    <row r="261" spans="1:15" x14ac:dyDescent="0.35">
      <c r="A261" s="115"/>
      <c r="B261" s="58"/>
      <c r="C261" s="21"/>
      <c r="D261" s="58"/>
      <c r="E261" s="21"/>
      <c r="F261" s="58"/>
      <c r="G261" s="21"/>
      <c r="H261" s="58"/>
      <c r="I261" s="21"/>
      <c r="J261" s="58"/>
      <c r="K261" s="21"/>
      <c r="L261" s="58"/>
      <c r="M261" s="21"/>
      <c r="N261" s="166"/>
      <c r="O261" s="21"/>
    </row>
    <row r="262" spans="1:15" x14ac:dyDescent="0.35">
      <c r="A262" s="115"/>
      <c r="B262" s="58"/>
      <c r="C262" s="21"/>
      <c r="D262" s="58"/>
      <c r="E262" s="21"/>
      <c r="F262" s="58"/>
      <c r="G262" s="21"/>
      <c r="H262" s="58"/>
      <c r="I262" s="21"/>
      <c r="J262" s="58"/>
      <c r="K262" s="21"/>
      <c r="L262" s="58"/>
      <c r="M262" s="21"/>
      <c r="N262" s="166"/>
      <c r="O262" s="21"/>
    </row>
    <row r="263" spans="1:15" x14ac:dyDescent="0.35">
      <c r="A263" s="115"/>
      <c r="B263" s="58"/>
      <c r="C263" s="21"/>
      <c r="D263" s="58"/>
      <c r="E263" s="21"/>
      <c r="F263" s="58"/>
      <c r="G263" s="21"/>
      <c r="H263" s="58"/>
      <c r="I263" s="21"/>
      <c r="J263" s="58"/>
      <c r="K263" s="21"/>
      <c r="L263" s="58"/>
      <c r="M263" s="21"/>
      <c r="N263" s="166"/>
      <c r="O263" s="21"/>
    </row>
    <row r="264" spans="1:15" x14ac:dyDescent="0.35">
      <c r="A264" s="115"/>
      <c r="B264" s="58"/>
      <c r="C264" s="21"/>
      <c r="D264" s="58"/>
      <c r="E264" s="21"/>
      <c r="F264" s="58"/>
      <c r="G264" s="21"/>
      <c r="H264" s="58"/>
      <c r="I264" s="21"/>
      <c r="J264" s="58"/>
      <c r="K264" s="21"/>
      <c r="L264" s="58"/>
      <c r="M264" s="21"/>
      <c r="N264" s="166"/>
      <c r="O264" s="21"/>
    </row>
    <row r="265" spans="1:15" x14ac:dyDescent="0.35">
      <c r="A265" s="115"/>
      <c r="B265" s="58"/>
      <c r="C265" s="21"/>
      <c r="D265" s="58"/>
      <c r="E265" s="21"/>
      <c r="F265" s="58"/>
      <c r="G265" s="21"/>
      <c r="H265" s="58"/>
      <c r="I265" s="21"/>
      <c r="J265" s="58"/>
      <c r="K265" s="21"/>
      <c r="L265" s="58"/>
      <c r="M265" s="21"/>
      <c r="N265" s="166"/>
      <c r="O265" s="21"/>
    </row>
    <row r="266" spans="1:15" x14ac:dyDescent="0.35">
      <c r="A266" s="115"/>
      <c r="B266" s="58"/>
      <c r="C266" s="21"/>
      <c r="D266" s="58"/>
      <c r="E266" s="21"/>
      <c r="F266" s="58"/>
      <c r="G266" s="21"/>
      <c r="H266" s="58"/>
      <c r="I266" s="21"/>
      <c r="J266" s="58"/>
      <c r="K266" s="21"/>
      <c r="L266" s="58"/>
      <c r="M266" s="21"/>
      <c r="N266" s="166"/>
      <c r="O266" s="21"/>
    </row>
    <row r="267" spans="1:15" x14ac:dyDescent="0.35">
      <c r="A267" s="115"/>
      <c r="B267" s="58"/>
      <c r="C267" s="21"/>
      <c r="D267" s="58"/>
      <c r="E267" s="21"/>
      <c r="F267" s="58"/>
      <c r="G267" s="21"/>
      <c r="H267" s="58"/>
      <c r="I267" s="21"/>
      <c r="J267" s="58"/>
      <c r="K267" s="21"/>
      <c r="L267" s="58"/>
      <c r="M267" s="21"/>
      <c r="N267" s="166"/>
      <c r="O267" s="21"/>
    </row>
    <row r="268" spans="1:15" x14ac:dyDescent="0.35">
      <c r="A268" s="115"/>
      <c r="B268" s="58"/>
      <c r="C268" s="21"/>
      <c r="D268" s="58"/>
      <c r="E268" s="21"/>
      <c r="F268" s="58"/>
      <c r="G268" s="21"/>
      <c r="H268" s="58"/>
      <c r="I268" s="21"/>
      <c r="J268" s="58"/>
      <c r="K268" s="21"/>
      <c r="L268" s="58"/>
      <c r="M268" s="21"/>
      <c r="N268" s="166"/>
      <c r="O268" s="21"/>
    </row>
    <row r="269" spans="1:15" x14ac:dyDescent="0.35">
      <c r="A269" s="115"/>
      <c r="B269" s="58"/>
      <c r="C269" s="21"/>
      <c r="D269" s="58"/>
      <c r="E269" s="21"/>
      <c r="F269" s="58"/>
      <c r="G269" s="21"/>
      <c r="H269" s="58"/>
      <c r="I269" s="21"/>
      <c r="J269" s="58"/>
      <c r="K269" s="21"/>
      <c r="L269" s="58"/>
      <c r="M269" s="21"/>
      <c r="N269" s="166"/>
      <c r="O269" s="21"/>
    </row>
    <row r="270" spans="1:15" x14ac:dyDescent="0.35">
      <c r="A270" s="115"/>
      <c r="B270" s="58"/>
      <c r="C270" s="21"/>
      <c r="D270" s="58"/>
      <c r="E270" s="21"/>
      <c r="F270" s="58"/>
      <c r="G270" s="21"/>
      <c r="H270" s="58"/>
      <c r="I270" s="21"/>
      <c r="J270" s="58"/>
      <c r="K270" s="21"/>
      <c r="L270" s="58"/>
      <c r="M270" s="21"/>
      <c r="N270" s="166"/>
      <c r="O270" s="21"/>
    </row>
    <row r="271" spans="1:15" x14ac:dyDescent="0.35">
      <c r="A271" s="115"/>
      <c r="B271" s="58"/>
      <c r="C271" s="21"/>
      <c r="D271" s="58"/>
      <c r="E271" s="21"/>
      <c r="F271" s="58"/>
      <c r="G271" s="21"/>
      <c r="H271" s="58"/>
      <c r="I271" s="21"/>
      <c r="J271" s="58"/>
      <c r="K271" s="21"/>
      <c r="L271" s="58"/>
      <c r="M271" s="21"/>
      <c r="N271" s="166"/>
      <c r="O271" s="21"/>
    </row>
    <row r="272" spans="1:15" x14ac:dyDescent="0.35">
      <c r="A272" s="115"/>
      <c r="B272" s="58"/>
      <c r="C272" s="21"/>
      <c r="D272" s="58"/>
      <c r="E272" s="21"/>
      <c r="F272" s="58"/>
      <c r="G272" s="21"/>
      <c r="H272" s="58"/>
      <c r="I272" s="21"/>
      <c r="J272" s="58"/>
      <c r="K272" s="21"/>
      <c r="L272" s="58"/>
      <c r="M272" s="21"/>
      <c r="N272" s="166"/>
      <c r="O272" s="21"/>
    </row>
    <row r="273" spans="1:15" x14ac:dyDescent="0.35">
      <c r="A273" s="115"/>
      <c r="B273" s="58"/>
      <c r="C273" s="21"/>
      <c r="D273" s="58"/>
      <c r="E273" s="21"/>
      <c r="F273" s="58"/>
      <c r="G273" s="21"/>
      <c r="H273" s="58"/>
      <c r="I273" s="21"/>
      <c r="J273" s="58"/>
      <c r="K273" s="21"/>
      <c r="L273" s="58"/>
      <c r="M273" s="21"/>
      <c r="N273" s="166"/>
      <c r="O273" s="21"/>
    </row>
    <row r="274" spans="1:15" x14ac:dyDescent="0.35">
      <c r="A274" s="115"/>
      <c r="B274" s="58"/>
      <c r="C274" s="21"/>
      <c r="D274" s="58"/>
      <c r="E274" s="21"/>
      <c r="F274" s="58"/>
      <c r="G274" s="21"/>
      <c r="H274" s="58"/>
      <c r="I274" s="21"/>
      <c r="J274" s="58"/>
      <c r="K274" s="21"/>
      <c r="L274" s="58"/>
      <c r="M274" s="21"/>
      <c r="N274" s="166"/>
      <c r="O274" s="21"/>
    </row>
    <row r="275" spans="1:15" x14ac:dyDescent="0.35">
      <c r="A275" s="115"/>
      <c r="B275" s="58"/>
      <c r="C275" s="21"/>
      <c r="D275" s="58"/>
      <c r="E275" s="21"/>
      <c r="F275" s="58"/>
      <c r="G275" s="21"/>
      <c r="H275" s="58"/>
      <c r="I275" s="21"/>
      <c r="J275" s="58"/>
      <c r="K275" s="21"/>
      <c r="L275" s="58"/>
      <c r="M275" s="21"/>
      <c r="N275" s="166"/>
      <c r="O275" s="21"/>
    </row>
    <row r="276" spans="1:15" x14ac:dyDescent="0.35">
      <c r="A276" s="115"/>
      <c r="B276" s="58"/>
      <c r="C276" s="21"/>
      <c r="D276" s="58"/>
      <c r="E276" s="21"/>
      <c r="F276" s="58"/>
      <c r="G276" s="21"/>
      <c r="H276" s="58"/>
      <c r="I276" s="21"/>
      <c r="J276" s="58"/>
      <c r="K276" s="21"/>
      <c r="L276" s="58"/>
      <c r="M276" s="21"/>
      <c r="N276" s="166"/>
      <c r="O276" s="21"/>
    </row>
    <row r="277" spans="1:15" x14ac:dyDescent="0.35">
      <c r="A277" s="115"/>
      <c r="B277" s="58"/>
      <c r="C277" s="21"/>
      <c r="D277" s="58"/>
      <c r="E277" s="21"/>
      <c r="F277" s="58"/>
      <c r="G277" s="21"/>
      <c r="H277" s="58"/>
      <c r="I277" s="21"/>
      <c r="J277" s="58"/>
      <c r="K277" s="21"/>
      <c r="L277" s="58"/>
      <c r="M277" s="21"/>
      <c r="N277" s="166"/>
      <c r="O277" s="21"/>
    </row>
    <row r="278" spans="1:15" x14ac:dyDescent="0.35">
      <c r="A278" s="115"/>
      <c r="B278" s="58"/>
      <c r="C278" s="21"/>
      <c r="D278" s="58"/>
      <c r="E278" s="21"/>
      <c r="F278" s="58"/>
      <c r="G278" s="21"/>
      <c r="H278" s="58"/>
      <c r="I278" s="21"/>
      <c r="J278" s="58"/>
      <c r="K278" s="21"/>
      <c r="L278" s="58"/>
      <c r="M278" s="21"/>
      <c r="N278" s="166"/>
      <c r="O278" s="21"/>
    </row>
    <row r="279" spans="1:15" x14ac:dyDescent="0.35">
      <c r="A279" s="115"/>
      <c r="B279" s="58"/>
      <c r="C279" s="21"/>
      <c r="D279" s="58"/>
      <c r="E279" s="21"/>
      <c r="F279" s="58"/>
      <c r="G279" s="21"/>
      <c r="H279" s="58"/>
      <c r="I279" s="21"/>
      <c r="J279" s="58"/>
      <c r="K279" s="21"/>
      <c r="L279" s="58"/>
      <c r="M279" s="21"/>
      <c r="N279" s="166"/>
      <c r="O279" s="21"/>
    </row>
    <row r="280" spans="1:15" x14ac:dyDescent="0.35">
      <c r="A280" s="115"/>
      <c r="B280" s="58"/>
      <c r="C280" s="21"/>
      <c r="D280" s="58"/>
      <c r="E280" s="21"/>
      <c r="F280" s="58"/>
      <c r="G280" s="21"/>
      <c r="H280" s="58"/>
      <c r="I280" s="21"/>
      <c r="J280" s="58"/>
      <c r="K280" s="21"/>
      <c r="L280" s="58"/>
      <c r="M280" s="21"/>
      <c r="N280" s="166"/>
      <c r="O280" s="21"/>
    </row>
    <row r="281" spans="1:15" x14ac:dyDescent="0.35">
      <c r="A281" s="115"/>
      <c r="B281" s="58"/>
      <c r="C281" s="21"/>
      <c r="D281" s="58"/>
      <c r="E281" s="21"/>
      <c r="F281" s="58"/>
      <c r="G281" s="21"/>
      <c r="H281" s="58"/>
      <c r="I281" s="21"/>
      <c r="J281" s="58"/>
      <c r="K281" s="21"/>
      <c r="L281" s="58"/>
      <c r="M281" s="21"/>
      <c r="N281" s="166"/>
      <c r="O281" s="21"/>
    </row>
    <row r="282" spans="1:15" x14ac:dyDescent="0.35">
      <c r="A282" s="115"/>
      <c r="B282" s="58"/>
      <c r="C282" s="21"/>
      <c r="D282" s="58"/>
      <c r="E282" s="21"/>
      <c r="F282" s="58"/>
      <c r="G282" s="21"/>
      <c r="H282" s="58"/>
      <c r="I282" s="21"/>
      <c r="J282" s="58"/>
      <c r="K282" s="21"/>
      <c r="L282" s="58"/>
      <c r="M282" s="21"/>
      <c r="N282" s="166"/>
      <c r="O282" s="21"/>
    </row>
    <row r="283" spans="1:15" x14ac:dyDescent="0.35">
      <c r="A283" s="115"/>
      <c r="B283" s="58"/>
      <c r="C283" s="21"/>
      <c r="D283" s="58"/>
      <c r="E283" s="21"/>
      <c r="F283" s="58"/>
      <c r="G283" s="21"/>
      <c r="H283" s="58"/>
      <c r="I283" s="21"/>
      <c r="J283" s="58"/>
      <c r="K283" s="21"/>
      <c r="L283" s="58"/>
      <c r="M283" s="21"/>
      <c r="N283" s="166"/>
      <c r="O283" s="21"/>
    </row>
    <row r="284" spans="1:15" x14ac:dyDescent="0.35">
      <c r="A284" s="115"/>
      <c r="B284" s="58"/>
      <c r="C284" s="21"/>
      <c r="D284" s="58"/>
      <c r="E284" s="21"/>
      <c r="F284" s="58"/>
      <c r="G284" s="21"/>
      <c r="H284" s="58"/>
      <c r="I284" s="21"/>
      <c r="J284" s="58"/>
      <c r="K284" s="21"/>
      <c r="L284" s="58"/>
      <c r="M284" s="21"/>
      <c r="N284" s="166"/>
      <c r="O284" s="21"/>
    </row>
    <row r="285" spans="1:15" x14ac:dyDescent="0.35">
      <c r="A285" s="115"/>
      <c r="B285" s="58"/>
      <c r="C285" s="21"/>
      <c r="D285" s="58"/>
      <c r="E285" s="21"/>
      <c r="F285" s="58"/>
      <c r="G285" s="21"/>
      <c r="H285" s="58"/>
      <c r="I285" s="21"/>
      <c r="J285" s="58"/>
      <c r="K285" s="21"/>
      <c r="L285" s="58"/>
      <c r="M285" s="21"/>
      <c r="N285" s="166"/>
      <c r="O285" s="21"/>
    </row>
    <row r="286" spans="1:15" x14ac:dyDescent="0.35">
      <c r="A286" s="115"/>
      <c r="B286" s="58"/>
      <c r="C286" s="21"/>
      <c r="D286" s="58"/>
      <c r="E286" s="21"/>
      <c r="F286" s="58"/>
      <c r="G286" s="21"/>
      <c r="H286" s="58"/>
      <c r="I286" s="21"/>
      <c r="J286" s="58"/>
      <c r="K286" s="21"/>
      <c r="L286" s="58"/>
      <c r="M286" s="21"/>
      <c r="N286" s="166"/>
      <c r="O286" s="21"/>
    </row>
    <row r="287" spans="1:15" x14ac:dyDescent="0.35">
      <c r="A287" s="115"/>
      <c r="B287" s="58"/>
      <c r="C287" s="21"/>
      <c r="D287" s="58"/>
      <c r="E287" s="21"/>
      <c r="F287" s="58"/>
      <c r="G287" s="21"/>
      <c r="H287" s="58"/>
      <c r="I287" s="21"/>
      <c r="J287" s="58"/>
      <c r="K287" s="21"/>
      <c r="L287" s="58"/>
      <c r="M287" s="21"/>
      <c r="N287" s="166"/>
      <c r="O287" s="21"/>
    </row>
    <row r="288" spans="1:15" x14ac:dyDescent="0.35">
      <c r="A288" s="115"/>
      <c r="B288" s="58"/>
      <c r="C288" s="21"/>
      <c r="D288" s="58"/>
      <c r="E288" s="21"/>
      <c r="F288" s="58"/>
      <c r="G288" s="21"/>
      <c r="H288" s="58"/>
      <c r="I288" s="21"/>
      <c r="J288" s="58"/>
      <c r="K288" s="21"/>
      <c r="L288" s="58"/>
      <c r="M288" s="21"/>
      <c r="N288" s="166"/>
      <c r="O288" s="21"/>
    </row>
    <row r="289" spans="1:15" x14ac:dyDescent="0.35">
      <c r="A289" s="115"/>
      <c r="B289" s="58"/>
      <c r="C289" s="21"/>
      <c r="D289" s="58"/>
      <c r="E289" s="21"/>
      <c r="F289" s="58"/>
      <c r="G289" s="21"/>
      <c r="H289" s="58"/>
      <c r="I289" s="21"/>
      <c r="J289" s="58"/>
      <c r="K289" s="21"/>
      <c r="L289" s="58"/>
      <c r="M289" s="21"/>
      <c r="N289" s="166"/>
      <c r="O289" s="21"/>
    </row>
    <row r="290" spans="1:15" x14ac:dyDescent="0.35">
      <c r="A290" s="115"/>
      <c r="B290" s="58"/>
      <c r="C290" s="21"/>
      <c r="D290" s="58"/>
      <c r="E290" s="21"/>
      <c r="F290" s="58"/>
      <c r="G290" s="21"/>
      <c r="H290" s="58"/>
      <c r="I290" s="21"/>
      <c r="J290" s="58"/>
      <c r="K290" s="21"/>
      <c r="L290" s="58"/>
      <c r="M290" s="21"/>
      <c r="N290" s="166"/>
      <c r="O290" s="21"/>
    </row>
    <row r="291" spans="1:15" x14ac:dyDescent="0.35">
      <c r="A291" s="115"/>
      <c r="B291" s="58"/>
      <c r="C291" s="21"/>
      <c r="D291" s="58"/>
      <c r="E291" s="21"/>
      <c r="F291" s="58"/>
      <c r="G291" s="21"/>
      <c r="H291" s="58"/>
      <c r="I291" s="21"/>
      <c r="J291" s="58"/>
      <c r="K291" s="21"/>
      <c r="L291" s="58"/>
      <c r="M291" s="21"/>
      <c r="N291" s="166"/>
      <c r="O291" s="21"/>
    </row>
    <row r="292" spans="1:15" x14ac:dyDescent="0.35">
      <c r="A292" s="115"/>
      <c r="B292" s="58"/>
      <c r="C292" s="21"/>
      <c r="D292" s="58"/>
      <c r="E292" s="21"/>
      <c r="F292" s="58"/>
      <c r="G292" s="21"/>
      <c r="H292" s="58"/>
      <c r="I292" s="21"/>
      <c r="J292" s="58"/>
      <c r="K292" s="21"/>
      <c r="L292" s="58"/>
      <c r="M292" s="21"/>
      <c r="N292" s="166"/>
      <c r="O292" s="21"/>
    </row>
    <row r="293" spans="1:15" x14ac:dyDescent="0.35">
      <c r="A293" s="115"/>
      <c r="B293" s="58"/>
      <c r="C293" s="21"/>
      <c r="D293" s="58"/>
      <c r="E293" s="21"/>
      <c r="F293" s="58"/>
      <c r="G293" s="21"/>
      <c r="H293" s="58"/>
      <c r="I293" s="21"/>
      <c r="J293" s="58"/>
      <c r="K293" s="21"/>
      <c r="L293" s="58"/>
      <c r="M293" s="21"/>
      <c r="N293" s="166"/>
      <c r="O293" s="21"/>
    </row>
    <row r="294" spans="1:15" x14ac:dyDescent="0.35">
      <c r="A294" s="115"/>
      <c r="B294" s="58"/>
      <c r="C294" s="21"/>
      <c r="D294" s="58"/>
      <c r="E294" s="21"/>
      <c r="F294" s="58"/>
      <c r="G294" s="21"/>
      <c r="H294" s="58"/>
      <c r="I294" s="21"/>
      <c r="J294" s="58"/>
      <c r="K294" s="21"/>
      <c r="L294" s="58"/>
      <c r="M294" s="21"/>
      <c r="N294" s="166"/>
      <c r="O294" s="21"/>
    </row>
  </sheetData>
  <phoneticPr fontId="3" type="noConversion"/>
  <pageMargins left="0.39370078740157483" right="0.23622047244094491" top="0.43307086614173229" bottom="0.23622047244094491" header="0.27559055118110237" footer="0.23622047244094491"/>
  <pageSetup paperSize="9" scale="93" fitToHeight="0" orientation="portrait" r:id="rId1"/>
  <headerFooter alignWithMargins="0"/>
  <ignoredErrors>
    <ignoredError sqref="C72:C228 E72:E228 D46:D59 G85:G98 H202:H228 J202:J228 L202:L228 N228 I98 H111:H123 I163 I189 G189 J111:J150 J176 F59" formula="1"/>
    <ignoredError sqref="A59:A241" numberStoredAsText="1"/>
    <ignoredError sqref="H124 L137 G163" formula="1" formulaRange="1"/>
    <ignoredError sqref="H163 F16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Kuntatalous</TermName>
          <TermId xmlns="http://schemas.microsoft.com/office/infopath/2007/PartnerControls">f60f4e25-53fd-466c-b326-d92406949689</TermId>
        </TermInfo>
      </Terms>
    </ExpertServiceTaxHTField0>
    <KN2KeywordsTaxHTField0 xmlns="2ca64109-ff74-4a3f-8df8-1404b228dfda">
      <Terms xmlns="http://schemas.microsoft.com/office/infopath/2007/PartnerControls"/>
    </KN2KeywordsTaxHTField0>
    <KN2LanguageTaxHTField0 xmlns="2ca64109-ff74-4a3f-8df8-1404b228dfda">
      <Terms xmlns="http://schemas.microsoft.com/office/infopath/2007/PartnerControls"/>
    </KN2LanguageTaxHTField0>
    <KN2ArticleDateTime xmlns="f674653e-f7ee-4492-bd39-da975c8607c5">2014-01-24T12:48:00+00:00</KN2ArticleDateTime>
    <KN2Description xmlns="a86a36f1-5a8f-416f-bf33-cf6bc51d313a" xsi:nil="true"/>
    <ThemeTaxHTField0 xmlns="2ca64109-ff74-4a3f-8df8-1404b228dfda">
      <Terms xmlns="http://schemas.microsoft.com/office/infopath/2007/PartnerControls"/>
    </ThemeTaxHTField0>
    <TaxCatchAll xmlns="2ca64109-ff74-4a3f-8df8-1404b228dfda">
      <Value>7</Value>
    </TaxCatchAl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FBF0187B5427334394C25B1A0CF1619C" ma:contentTypeVersion="8" ma:contentTypeDescription="KN2 Dokumentti sisältölaji." ma:contentTypeScope="" ma:versionID="973affdd12566de268ea17fe1238ce42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targetNamespace="http://schemas.microsoft.com/office/2006/metadata/properties" ma:root="true" ma:fieldsID="7c2349090df3c877161d5ecabcfec02a" ns2:_="" ns3:_="" ns4:_="">
    <xsd:import namespace="a86a36f1-5a8f-416f-bf33-cf6bc51d313a"/>
    <xsd:import namespace="2ca64109-ff74-4a3f-8df8-1404b228dfda"/>
    <xsd:import namespace="f674653e-f7ee-4492-bd39-da975c8607c5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_dlc_DocId" minOccurs="0"/>
                <xsd:element ref="ns3:_dlc_DocIdUrl" minOccurs="0"/>
                <xsd:element ref="ns3:_dlc_DocIdPersistI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1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A7F1C4-93A0-49F7-85BE-C0982C92522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C7DDDD4-7BA3-470C-8F7E-5B5C3D94657A}">
  <ds:schemaRefs>
    <ds:schemaRef ds:uri="http://schemas.microsoft.com/office/2006/documentManagement/types"/>
    <ds:schemaRef ds:uri="http://schemas.microsoft.com/office/infopath/2007/PartnerControls"/>
    <ds:schemaRef ds:uri="f674653e-f7ee-4492-bd39-da975c8607c5"/>
    <ds:schemaRef ds:uri="2ca64109-ff74-4a3f-8df8-1404b228dfda"/>
    <ds:schemaRef ds:uri="http://purl.org/dc/dcmitype/"/>
    <ds:schemaRef ds:uri="http://schemas.openxmlformats.org/package/2006/metadata/core-properties"/>
    <ds:schemaRef ds:uri="a86a36f1-5a8f-416f-bf33-cf6bc51d313a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76D6A21-B7EF-4A4D-8174-4ADF6CC0A83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AD64145-9156-418E-80C1-F3AF31D9008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EA6663A6-C5BA-49F8-8188-42003E93C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a36f1-5a8f-416f-bf33-cf6bc51d313a"/>
    <ds:schemaRef ds:uri="2ca64109-ff74-4a3f-8df8-1404b228dfda"/>
    <ds:schemaRef ds:uri="f674653e-f7ee-4492-bd39-da975c8607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Toteutuneet 2000-18 + ennusteet</vt:lpstr>
      <vt:lpstr>Pitkät indeksisarjat</vt:lpstr>
      <vt:lpstr>'Pitkät indeksisarjat'!Tulostusalue</vt:lpstr>
    </vt:vector>
  </TitlesOfParts>
  <Company>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Keskeisiä indeksilukuja ja niiden ennusteita</dc:title>
  <dc:creator>Pukkihe</dc:creator>
  <cp:lastModifiedBy>Mehtonen Mikko</cp:lastModifiedBy>
  <cp:lastPrinted>2018-03-16T06:44:59Z</cp:lastPrinted>
  <dcterms:created xsi:type="dcterms:W3CDTF">2005-10-17T07:50:13Z</dcterms:created>
  <dcterms:modified xsi:type="dcterms:W3CDTF">2019-05-03T08:52:23Z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G94TWSLYV3F3-4398-37</vt:lpwstr>
  </property>
  <property fmtid="{D5CDD505-2E9C-101B-9397-08002B2CF9AE}" pid="3" name="_dlc_DocIdItemGuid">
    <vt:lpwstr>91e07043-5a8a-441f-90fc-f1359a3846da</vt:lpwstr>
  </property>
  <property fmtid="{D5CDD505-2E9C-101B-9397-08002B2CF9AE}" pid="4" name="_dlc_DocIdUrl">
    <vt:lpwstr>http://kl-spfarm1/fi/tietopankit/tilastot/kuntatalous/indeksit/_layouts/DocIdRedir.aspx?ID=G94TWSLYV3F3-4398-37, G94TWSLYV3F3-4398-37</vt:lpwstr>
  </property>
  <property fmtid="{D5CDD505-2E9C-101B-9397-08002B2CF9AE}" pid="5" name="Theme">
    <vt:lpwstr/>
  </property>
  <property fmtid="{D5CDD505-2E9C-101B-9397-08002B2CF9AE}" pid="6" name="ExpertService">
    <vt:lpwstr>7;#Kuntatalous|f60f4e25-53fd-466c-b326-d92406949689</vt:lpwstr>
  </property>
  <property fmtid="{D5CDD505-2E9C-101B-9397-08002B2CF9AE}" pid="7" name="KN2Keywords">
    <vt:lpwstr/>
  </property>
  <property fmtid="{D5CDD505-2E9C-101B-9397-08002B2CF9AE}" pid="8" name="Municipality">
    <vt:lpwstr/>
  </property>
</Properties>
</file>