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kuntaliittofi-my.sharepoint.com/personal/paivi_vaisanen-haapanen_kuntaliitto_fi/Documents/Rahoitus ja talous/TA/2021/"/>
    </mc:Choice>
  </mc:AlternateContent>
  <xr:revisionPtr revIDLastSave="21" documentId="8_{B2597315-F903-4108-BCC9-E341CCCB7FE4}" xr6:coauthVersionLast="45" xr6:coauthVersionMax="45" xr10:uidLastSave="{CEC0982D-37F3-4FAD-9932-21064D0980FE}"/>
  <bookViews>
    <workbookView xWindow="-98" yWindow="-98" windowWidth="20715" windowHeight="13276" xr2:uid="{00000000-000D-0000-FFFF-FFFF00000000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1" l="1"/>
  <c r="C41" i="1"/>
  <c r="C40" i="1"/>
  <c r="C39" i="1"/>
  <c r="C37" i="1"/>
  <c r="G10" i="1"/>
  <c r="G11" i="1"/>
  <c r="G12" i="1"/>
  <c r="G13" i="1"/>
  <c r="G14" i="1"/>
  <c r="G16" i="1"/>
  <c r="G9" i="1"/>
  <c r="G40" i="1" l="1"/>
  <c r="C46" i="1"/>
  <c r="F28" i="1" l="1"/>
  <c r="F22" i="1" l="1"/>
  <c r="F21" i="1"/>
  <c r="C5" i="1" l="1"/>
  <c r="C14" i="1" s="1"/>
  <c r="C17" i="1" l="1"/>
  <c r="F17" i="1" s="1"/>
  <c r="C10" i="1"/>
  <c r="C12" i="1"/>
  <c r="C11" i="1"/>
  <c r="C13" i="1"/>
  <c r="F15" i="1"/>
  <c r="C16" i="1"/>
  <c r="C9" i="1"/>
  <c r="F9" i="1"/>
  <c r="J40" i="1"/>
  <c r="J39" i="1"/>
  <c r="J38" i="1"/>
  <c r="F32" i="1"/>
  <c r="F31" i="1"/>
  <c r="F30" i="1"/>
  <c r="F29" i="1"/>
  <c r="F26" i="1"/>
  <c r="F25" i="1"/>
  <c r="F23" i="1"/>
  <c r="F20" i="1"/>
  <c r="F12" i="1" l="1"/>
  <c r="F10" i="1"/>
  <c r="F16" i="1"/>
  <c r="F13" i="1"/>
  <c r="F11" i="1"/>
  <c r="F14" i="1"/>
</calcChain>
</file>

<file path=xl/sharedStrings.xml><?xml version="1.0" encoding="utf-8"?>
<sst xmlns="http://schemas.openxmlformats.org/spreadsheetml/2006/main" count="100" uniqueCount="84">
  <si>
    <t>€</t>
  </si>
  <si>
    <t>Esi- ja perusopetuksen kotikuntakorvauksen perusosa</t>
  </si>
  <si>
    <t xml:space="preserve">josta säästöarvio </t>
  </si>
  <si>
    <t>Laskentaperuste</t>
  </si>
  <si>
    <t>Rahoituksen myöntökerroin esi- ja perusopetus, taiteen perusopetus (ei joustava perusopetus)</t>
  </si>
  <si>
    <t>​</t>
  </si>
  <si>
    <t>Kerroin</t>
  </si>
  <si>
    <t>Suorite</t>
  </si>
  <si>
    <t>Syötä suoritemäärä</t>
  </si>
  <si>
    <t>Valtionosuus-rahoitus</t>
  </si>
  <si>
    <t>Vos-%</t>
  </si>
  <si>
    <t xml:space="preserve">Perusopetus, vaikeimmin kehitysvammaiset </t>
  </si>
  <si>
    <t>oppilas</t>
  </si>
  <si>
    <t>Perusopetus, muut pidenn. oppivelv. oppilaat</t>
  </si>
  <si>
    <t>Lisäopetus</t>
  </si>
  <si>
    <t>Sisäoppilaitoslisä</t>
  </si>
  <si>
    <t>Koulukotikorotus</t>
  </si>
  <si>
    <t xml:space="preserve">Pidenn. oppivelv. 5-v esiopetus </t>
  </si>
  <si>
    <t xml:space="preserve">Joustava perusopetus </t>
  </si>
  <si>
    <t>läsnäolokuukausi</t>
  </si>
  <si>
    <t>PerusopetusL 46 § aikuisten perusopetus,</t>
  </si>
  <si>
    <t>kurssi</t>
  </si>
  <si>
    <t>paitsi yksittäisten oppiaineiden kurssit/kurssi</t>
  </si>
  <si>
    <t>Aamu- ja iltapäivätoiminta</t>
  </si>
  <si>
    <t> ohjaustunti</t>
  </si>
  <si>
    <t>Taiteen perusopetus </t>
  </si>
  <si>
    <t> opetustunti</t>
  </si>
  <si>
    <t>Kansalaisopisto </t>
  </si>
  <si>
    <t>Kansanopistot</t>
  </si>
  <si>
    <t> opiskelijaviikko*</t>
  </si>
  <si>
    <t>Kesäyliopistot</t>
  </si>
  <si>
    <t>Liikunnan koulutuskeskukset, valtakunnalliset</t>
  </si>
  <si>
    <t>Museo</t>
  </si>
  <si>
    <t> henkilötyövuosi</t>
  </si>
  <si>
    <t>Teatteri</t>
  </si>
  <si>
    <t>Orkesteri</t>
  </si>
  <si>
    <t>Liikuntatoimi</t>
  </si>
  <si>
    <t>Nuorisotyö</t>
  </si>
  <si>
    <t>* pohja-arvo</t>
  </si>
  <si>
    <t>KESKIMÄÄRÄISET YKSIKKÖHINNAT</t>
  </si>
  <si>
    <t>Toisen asteen koulutus</t>
  </si>
  <si>
    <t>opiskelija</t>
  </si>
  <si>
    <t>Lukiokoulutukseen valmistava koulutus</t>
  </si>
  <si>
    <t>Aikuisten oppimäärä: lukiokoulutus  lukuun ottamatta sisäoppilaitosopiskelijoita</t>
  </si>
  <si>
    <t>Aikuisten oppimäärä: lukioon valmistava koulutus lukuun ottamatta sisäoppilaitosopiskelijoita</t>
  </si>
  <si>
    <t xml:space="preserve">Ammatillinen peruskoulutus: rahoitus koulutuksenjärjestäjälle muodostuu perus-, suoritus- ja vaikuttavuusrahoituksesta. Laki sisältää myös strategiarahoituksen ja harkinnanvaraisen rahoituksen. </t>
  </si>
  <si>
    <t>-</t>
  </si>
  <si>
    <t>opiskelijavuosi</t>
  </si>
  <si>
    <t> asukas</t>
  </si>
  <si>
    <t>ammatillinen koulutus</t>
  </si>
  <si>
    <t>lukiokoulutus</t>
  </si>
  <si>
    <t xml:space="preserve">Lähde: OKM 15.12.2016 V05YK6Y17 Opetus- ja kulttuuritoimen rahoituslain perusteellaa rahoitettavan esi- ja perusopetuksen yksikköhinnat </t>
  </si>
  <si>
    <t>vuonna 2017. Eduskunta: HE 177/2016 (Opetus- ja kulttuuritoimen rahoituslain muutokset).</t>
  </si>
  <si>
    <t>Liikunnan koulutuskeskukset, alueelliset</t>
  </si>
  <si>
    <t>opiskelijapäivä</t>
  </si>
  <si>
    <t>Perusopetukseen valmistava opetus</t>
  </si>
  <si>
    <t>Laskennall. peruste</t>
  </si>
  <si>
    <t> opisk.vrk. (alv. 0%)</t>
  </si>
  <si>
    <t>Aineopiskelijat: oppiaineen suoritukset muunnetaan laskennallisesti opiskelijamääräksi.</t>
  </si>
  <si>
    <t>Kerroin 1,21</t>
  </si>
  <si>
    <t>Kerroin 0,65</t>
  </si>
  <si>
    <t xml:space="preserve">Kertoimet </t>
  </si>
  <si>
    <t>Kuntien peruspalvelut, valtionosuusprosentti 25,63 %</t>
  </si>
  <si>
    <t>https://vos.oph.fi/rap/ptr/s19/ptrrap.html</t>
  </si>
  <si>
    <t> asukas 31.12.2019</t>
  </si>
  <si>
    <t> alle 29-v. asukas 31.12.2019</t>
  </si>
  <si>
    <t>Vapaa sivistystyö, kotoutumisssuunnitelmakoulutus</t>
  </si>
  <si>
    <t>oppilaitos-muodon yksikköhinta</t>
  </si>
  <si>
    <t>oppilaitosmuodon  rahoituksen perusteena oleva suorite</t>
  </si>
  <si>
    <t>Alueellinen vastuutehtävä 85 %, valtakunnallinen vastuutehtävä lisärahoituksena.</t>
  </si>
  <si>
    <t>Tampereen työväen teatteri ja Hgin Svenska Teatern 60 %</t>
  </si>
  <si>
    <t>Kuntien rahoitusosuus OKM-hallinnonalalla (ennakkoarvio) 2021</t>
  </si>
  <si>
    <t xml:space="preserve">Erityisen koulutustehtävän rahoituseen kohdenntaan 1,57 % lukiokoulutuksen rahoituksesta. Omat painokertoimet. </t>
  </si>
  <si>
    <t>Korotus 44 % keskimääräisestä yksikköhinnasta</t>
  </si>
  <si>
    <t>Vähimmäishinta 5860,80 euroa (OKRL 23b §).</t>
  </si>
  <si>
    <t>Lukion järjestäjäkohtainen yksikköhinta, tunnusluvut määräytyvät opiskeijamäärän mukaisesti. https://www.finlex.fi/fi/laki/ajantasa/2009/20091766</t>
  </si>
  <si>
    <t>Sisäoppilaitoslisä: lukiokoulutus ja lukiokoulutukseen valmistava koulutus</t>
  </si>
  <si>
    <t>Huomioitavaa</t>
  </si>
  <si>
    <t>Yksikkö-hinta</t>
  </si>
  <si>
    <t>Lähde: VM: Valtion talousarvioehdotus 5.10.2020, OPH: Kustannusraportit/valtionosuusrahoitus. OKM yksikköhintapäätös 16.12.2020.</t>
  </si>
  <si>
    <t xml:space="preserve">OKM:n VALTIONOSUUSRAHOITUS: YKSIKKÖHINNAT VUONNA 2021 (ilman alv.). </t>
  </si>
  <si>
    <t xml:space="preserve">KATSO OPPILASMÄÄRÄT (Opetushallitus): </t>
  </si>
  <si>
    <t xml:space="preserve">Lukiokoulutuksen keskimääräinen yksikköhinta 2021, laskelmassa tunnusluku 100. </t>
  </si>
  <si>
    <t>Ei oteta huomioon sisäoppilaitosopiskelijoita.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</si>
</sst>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sz val="8"/>
      <color rgb="FF676767"/>
      <name val="Verdana"/>
      <family val="2"/>
    </font>
    <font>
      <sz val="8"/>
      <color rgb="FF002E63"/>
      <name val="Verdana"/>
      <family val="2"/>
    </font>
    <font>
      <b/>
      <sz val="10"/>
      <color rgb="FF002E63"/>
      <name val="Verdana"/>
      <family val="2"/>
    </font>
    <font>
      <sz val="10"/>
      <color rgb="FF002E63"/>
      <name val="Verdana"/>
      <family val="2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2E63"/>
      <name val="Verdana"/>
      <family val="2"/>
    </font>
    <font>
      <b/>
      <sz val="8"/>
      <color rgb="FFFF0000"/>
      <name val="Verdana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Verdana"/>
      <family val="2"/>
    </font>
    <font>
      <sz val="8"/>
      <color rgb="FF002060"/>
      <name val="Verdana"/>
      <family val="2"/>
    </font>
    <font>
      <sz val="8"/>
      <color theme="1"/>
      <name val="Verdana"/>
      <family val="2"/>
    </font>
    <font>
      <b/>
      <sz val="8"/>
      <color rgb="FF002060"/>
      <name val="Verdana"/>
      <family val="2"/>
    </font>
    <font>
      <sz val="8"/>
      <color rgb="FFFF0000"/>
      <name val="Verdana"/>
      <family val="2"/>
    </font>
    <font>
      <b/>
      <sz val="8"/>
      <color rgb="FF00B050"/>
      <name val="Verdana"/>
      <family val="2"/>
    </font>
    <font>
      <sz val="8"/>
      <color theme="8" tint="-0.499984740745262"/>
      <name val="Verdana"/>
      <family val="2"/>
    </font>
    <font>
      <sz val="8"/>
      <color rgb="FFFF0000"/>
      <name val="Calibri"/>
      <family val="2"/>
      <scheme val="minor"/>
    </font>
    <font>
      <sz val="9"/>
      <name val="Verdana"/>
      <family val="2"/>
    </font>
    <font>
      <b/>
      <sz val="9"/>
      <color rgb="FF0033AA"/>
      <name val="Verdana"/>
      <family val="2"/>
    </font>
    <font>
      <sz val="5"/>
      <color rgb="FF000000"/>
      <name val="Arial"/>
      <family val="2"/>
    </font>
    <font>
      <sz val="11"/>
      <color rgb="FF00B050"/>
      <name val="Calibri"/>
      <family val="2"/>
      <scheme val="minor"/>
    </font>
    <font>
      <sz val="9"/>
      <name val="Calibri"/>
      <family val="2"/>
      <scheme val="minor"/>
    </font>
    <font>
      <sz val="9"/>
      <color rgb="FF676767"/>
      <name val="Verdana"/>
      <family val="2"/>
    </font>
    <font>
      <sz val="9"/>
      <color rgb="FF002E63"/>
      <name val="Verdana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9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33">
    <xf numFmtId="0" fontId="0" fillId="0" borderId="0" xfId="0"/>
    <xf numFmtId="0" fontId="5" fillId="0" borderId="0" xfId="0" applyFont="1" applyAlignment="1">
      <alignment vertical="center"/>
    </xf>
    <xf numFmtId="1" fontId="0" fillId="0" borderId="0" xfId="1" applyNumberFormat="1" applyFont="1" applyAlignment="1"/>
    <xf numFmtId="0" fontId="2" fillId="0" borderId="0" xfId="0" applyFont="1" applyFill="1"/>
    <xf numFmtId="0" fontId="10" fillId="0" borderId="0" xfId="0" applyFont="1" applyAlignment="1">
      <alignment horizontal="left" vertical="center" wrapText="1" indent="7"/>
    </xf>
    <xf numFmtId="0" fontId="11" fillId="0" borderId="0" xfId="0" applyFont="1" applyAlignment="1">
      <alignment horizontal="left" vertical="center" wrapText="1" indent="7"/>
    </xf>
    <xf numFmtId="0" fontId="12" fillId="0" borderId="0" xfId="0" applyFont="1"/>
    <xf numFmtId="0" fontId="14" fillId="0" borderId="0" xfId="0" applyFont="1" applyAlignment="1">
      <alignment vertical="top"/>
    </xf>
    <xf numFmtId="0" fontId="15" fillId="2" borderId="0" xfId="0" applyFont="1" applyFill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left" vertical="top"/>
    </xf>
    <xf numFmtId="0" fontId="20" fillId="0" borderId="0" xfId="0" applyFont="1" applyAlignment="1">
      <alignment horizontal="left"/>
    </xf>
    <xf numFmtId="0" fontId="21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wrapText="1"/>
    </xf>
    <xf numFmtId="0" fontId="0" fillId="0" borderId="0" xfId="0" applyAlignment="1"/>
    <xf numFmtId="0" fontId="19" fillId="0" borderId="0" xfId="0" applyFont="1" applyAlignment="1"/>
    <xf numFmtId="0" fontId="5" fillId="0" borderId="0" xfId="0" applyFont="1" applyFill="1" applyBorder="1" applyAlignment="1">
      <alignment horizontal="left" vertical="center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right" vertical="top"/>
    </xf>
    <xf numFmtId="0" fontId="23" fillId="0" borderId="0" xfId="0" applyFont="1"/>
    <xf numFmtId="1" fontId="23" fillId="0" borderId="0" xfId="1" applyNumberFormat="1" applyFont="1" applyAlignment="1"/>
    <xf numFmtId="1" fontId="24" fillId="0" borderId="0" xfId="1" applyNumberFormat="1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right" vertical="top" wrapText="1"/>
    </xf>
    <xf numFmtId="1" fontId="7" fillId="0" borderId="0" xfId="1" applyNumberFormat="1" applyFont="1" applyAlignment="1">
      <alignment vertical="top" wrapText="1"/>
    </xf>
    <xf numFmtId="9" fontId="23" fillId="2" borderId="1" xfId="2" applyFont="1" applyFill="1" applyBorder="1" applyAlignment="1">
      <alignment vertical="top"/>
    </xf>
    <xf numFmtId="0" fontId="23" fillId="2" borderId="2" xfId="0" applyFont="1" applyFill="1" applyBorder="1" applyAlignment="1">
      <alignment vertical="top"/>
    </xf>
    <xf numFmtId="0" fontId="23" fillId="2" borderId="3" xfId="0" applyFont="1" applyFill="1" applyBorder="1" applyAlignment="1">
      <alignment vertical="top"/>
    </xf>
    <xf numFmtId="0" fontId="23" fillId="0" borderId="4" xfId="0" applyFont="1" applyBorder="1" applyAlignment="1">
      <alignment vertical="top"/>
    </xf>
    <xf numFmtId="0" fontId="23" fillId="0" borderId="0" xfId="0" applyFont="1" applyBorder="1" applyAlignment="1">
      <alignment vertical="top"/>
    </xf>
    <xf numFmtId="0" fontId="23" fillId="0" borderId="5" xfId="0" applyFont="1" applyBorder="1" applyAlignment="1">
      <alignment vertical="top"/>
    </xf>
    <xf numFmtId="0" fontId="23" fillId="0" borderId="6" xfId="0" applyFont="1" applyBorder="1" applyAlignment="1">
      <alignment vertical="top"/>
    </xf>
    <xf numFmtId="0" fontId="23" fillId="0" borderId="7" xfId="0" applyFont="1" applyBorder="1" applyAlignment="1">
      <alignment vertical="top"/>
    </xf>
    <xf numFmtId="0" fontId="23" fillId="0" borderId="8" xfId="0" applyFont="1" applyBorder="1" applyAlignment="1">
      <alignment vertical="top"/>
    </xf>
    <xf numFmtId="0" fontId="23" fillId="0" borderId="0" xfId="0" applyFont="1" applyAlignment="1">
      <alignment vertical="top"/>
    </xf>
    <xf numFmtId="0" fontId="0" fillId="0" borderId="0" xfId="0" applyAlignment="1">
      <alignment vertical="top"/>
    </xf>
    <xf numFmtId="0" fontId="8" fillId="2" borderId="17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0" fontId="26" fillId="2" borderId="0" xfId="0" applyFont="1" applyFill="1" applyAlignment="1">
      <alignment horizontal="center" vertical="center" wrapText="1"/>
    </xf>
    <xf numFmtId="0" fontId="20" fillId="0" borderId="0" xfId="0" applyFont="1" applyFill="1"/>
    <xf numFmtId="1" fontId="20" fillId="0" borderId="0" xfId="1" applyNumberFormat="1" applyFont="1" applyAlignment="1"/>
    <xf numFmtId="0" fontId="20" fillId="0" borderId="0" xfId="0" applyFont="1"/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right" vertical="center" wrapText="1"/>
    </xf>
    <xf numFmtId="0" fontId="28" fillId="0" borderId="0" xfId="0" applyFont="1" applyAlignment="1">
      <alignment vertical="top"/>
    </xf>
    <xf numFmtId="1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2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29" fillId="2" borderId="0" xfId="0" applyFont="1" applyFill="1" applyAlignment="1">
      <alignment vertical="top" wrapText="1"/>
    </xf>
    <xf numFmtId="0" fontId="13" fillId="0" borderId="0" xfId="3" applyAlignment="1">
      <alignment vertical="center"/>
    </xf>
    <xf numFmtId="0" fontId="26" fillId="0" borderId="0" xfId="0" applyFont="1" applyAlignment="1">
      <alignment vertical="center"/>
    </xf>
    <xf numFmtId="0" fontId="0" fillId="3" borderId="0" xfId="0" applyFill="1"/>
    <xf numFmtId="0" fontId="31" fillId="3" borderId="0" xfId="0" applyFont="1" applyFill="1" applyAlignment="1">
      <alignment horizontal="left" vertical="center" wrapText="1"/>
    </xf>
    <xf numFmtId="0" fontId="31" fillId="3" borderId="0" xfId="0" applyFont="1" applyFill="1" applyAlignment="1">
      <alignment horizontal="right" vertical="center" wrapText="1"/>
    </xf>
    <xf numFmtId="0" fontId="0" fillId="0" borderId="0" xfId="0" applyFill="1" applyAlignment="1">
      <alignment wrapText="1"/>
    </xf>
    <xf numFmtId="0" fontId="30" fillId="0" borderId="0" xfId="0" applyFont="1" applyFill="1"/>
    <xf numFmtId="0" fontId="20" fillId="0" borderId="0" xfId="0" applyFont="1" applyFill="1" applyAlignment="1">
      <alignment vertical="top" wrapText="1"/>
    </xf>
    <xf numFmtId="1" fontId="14" fillId="0" borderId="0" xfId="1" applyNumberFormat="1" applyFont="1" applyAlignment="1">
      <alignment horizontal="left" wrapText="1"/>
    </xf>
    <xf numFmtId="0" fontId="27" fillId="0" borderId="0" xfId="0" applyFont="1" applyAlignment="1">
      <alignment horizontal="left" vertical="top" wrapText="1"/>
    </xf>
    <xf numFmtId="0" fontId="32" fillId="0" borderId="0" xfId="0" applyNumberFormat="1" applyFont="1" applyBorder="1" applyAlignment="1">
      <alignment horizontal="right"/>
    </xf>
    <xf numFmtId="0" fontId="32" fillId="0" borderId="23" xfId="0" applyFont="1" applyBorder="1"/>
    <xf numFmtId="0" fontId="32" fillId="0" borderId="24" xfId="0" applyNumberFormat="1" applyFont="1" applyFill="1" applyBorder="1" applyAlignment="1">
      <alignment horizontal="right"/>
    </xf>
    <xf numFmtId="0" fontId="32" fillId="0" borderId="24" xfId="0" applyNumberFormat="1" applyFont="1" applyBorder="1" applyAlignment="1">
      <alignment horizontal="right"/>
    </xf>
    <xf numFmtId="0" fontId="32" fillId="0" borderId="2" xfId="0" applyNumberFormat="1" applyFont="1" applyBorder="1" applyAlignment="1">
      <alignment horizontal="right"/>
    </xf>
    <xf numFmtId="0" fontId="32" fillId="0" borderId="20" xfId="0" applyNumberFormat="1" applyFont="1" applyBorder="1" applyAlignment="1">
      <alignment horizontal="right"/>
    </xf>
    <xf numFmtId="0" fontId="32" fillId="0" borderId="23" xfId="0" applyNumberFormat="1" applyFont="1" applyBorder="1" applyAlignment="1">
      <alignment horizontal="right"/>
    </xf>
    <xf numFmtId="0" fontId="32" fillId="0" borderId="7" xfId="0" applyNumberFormat="1" applyFont="1" applyBorder="1" applyAlignment="1">
      <alignment horizontal="right"/>
    </xf>
    <xf numFmtId="1" fontId="15" fillId="2" borderId="25" xfId="1" applyNumberFormat="1" applyFont="1" applyFill="1" applyBorder="1" applyAlignment="1">
      <alignment horizontal="center" vertical="center" wrapText="1"/>
    </xf>
    <xf numFmtId="10" fontId="18" fillId="5" borderId="12" xfId="0" applyNumberFormat="1" applyFont="1" applyFill="1" applyBorder="1" applyAlignment="1">
      <alignment horizontal="right" wrapText="1" readingOrder="1"/>
    </xf>
    <xf numFmtId="0" fontId="0" fillId="5" borderId="0" xfId="0" applyFill="1" applyAlignment="1">
      <alignment horizontal="right"/>
    </xf>
    <xf numFmtId="10" fontId="0" fillId="5" borderId="0" xfId="0" applyNumberFormat="1" applyFill="1" applyAlignment="1">
      <alignment horizontal="right"/>
    </xf>
    <xf numFmtId="10" fontId="0" fillId="5" borderId="0" xfId="1" applyNumberFormat="1" applyFont="1" applyFill="1" applyAlignment="1">
      <alignment horizontal="right"/>
    </xf>
    <xf numFmtId="3" fontId="17" fillId="6" borderId="26" xfId="0" applyNumberFormat="1" applyFont="1" applyFill="1" applyBorder="1" applyAlignment="1">
      <alignment horizontal="right" wrapText="1" readingOrder="1"/>
    </xf>
    <xf numFmtId="3" fontId="3" fillId="6" borderId="26" xfId="1" applyNumberFormat="1" applyFont="1" applyFill="1" applyBorder="1" applyAlignment="1">
      <alignment horizontal="right"/>
    </xf>
    <xf numFmtId="3" fontId="3" fillId="6" borderId="27" xfId="1" applyNumberFormat="1" applyFont="1" applyFill="1" applyBorder="1" applyAlignment="1">
      <alignment horizontal="right"/>
    </xf>
    <xf numFmtId="0" fontId="33" fillId="0" borderId="0" xfId="0" applyFont="1" applyAlignment="1">
      <alignment horizontal="left" wrapText="1"/>
    </xf>
    <xf numFmtId="0" fontId="34" fillId="0" borderId="0" xfId="0" applyFont="1" applyAlignment="1">
      <alignment horizontal="right" wrapText="1"/>
    </xf>
    <xf numFmtId="0" fontId="19" fillId="0" borderId="0" xfId="0" applyFont="1" applyAlignment="1">
      <alignment horizontal="right" wrapText="1"/>
    </xf>
    <xf numFmtId="0" fontId="35" fillId="0" borderId="0" xfId="0" applyFont="1" applyAlignment="1">
      <alignment horizontal="right" wrapText="1"/>
    </xf>
    <xf numFmtId="0" fontId="29" fillId="4" borderId="11" xfId="0" applyFont="1" applyFill="1" applyBorder="1" applyAlignment="1">
      <alignment horizontal="left" wrapText="1"/>
    </xf>
    <xf numFmtId="0" fontId="29" fillId="4" borderId="11" xfId="0" applyFont="1" applyFill="1" applyBorder="1" applyAlignment="1">
      <alignment horizontal="right" wrapText="1"/>
    </xf>
    <xf numFmtId="2" fontId="29" fillId="4" borderId="11" xfId="0" applyNumberFormat="1" applyFont="1" applyFill="1" applyBorder="1" applyAlignment="1">
      <alignment horizontal="right" wrapText="1"/>
    </xf>
    <xf numFmtId="0" fontId="29" fillId="4" borderId="11" xfId="0" applyFont="1" applyFill="1" applyBorder="1" applyAlignment="1">
      <alignment horizontal="right"/>
    </xf>
    <xf numFmtId="0" fontId="29" fillId="4" borderId="11" xfId="0" applyFont="1" applyFill="1" applyBorder="1" applyAlignment="1">
      <alignment horizontal="left"/>
    </xf>
    <xf numFmtId="0" fontId="29" fillId="4" borderId="13" xfId="0" applyFont="1" applyFill="1" applyBorder="1" applyAlignment="1">
      <alignment horizontal="left"/>
    </xf>
    <xf numFmtId="0" fontId="29" fillId="4" borderId="13" xfId="0" applyFont="1" applyFill="1" applyBorder="1" applyAlignment="1">
      <alignment horizontal="right"/>
    </xf>
    <xf numFmtId="2" fontId="29" fillId="4" borderId="13" xfId="0" applyNumberFormat="1" applyFont="1" applyFill="1" applyBorder="1" applyAlignment="1">
      <alignment horizontal="right"/>
    </xf>
    <xf numFmtId="2" fontId="29" fillId="4" borderId="11" xfId="0" applyNumberFormat="1" applyFont="1" applyFill="1" applyBorder="1" applyAlignment="1">
      <alignment horizontal="right"/>
    </xf>
    <xf numFmtId="0" fontId="29" fillId="4" borderId="14" xfId="0" applyFont="1" applyFill="1" applyBorder="1" applyAlignment="1">
      <alignment horizontal="left"/>
    </xf>
    <xf numFmtId="0" fontId="29" fillId="4" borderId="14" xfId="0" applyFont="1" applyFill="1" applyBorder="1" applyAlignment="1">
      <alignment horizontal="right"/>
    </xf>
    <xf numFmtId="2" fontId="29" fillId="4" borderId="14" xfId="0" applyNumberFormat="1" applyFont="1" applyFill="1" applyBorder="1" applyAlignment="1">
      <alignment horizontal="right"/>
    </xf>
    <xf numFmtId="0" fontId="36" fillId="4" borderId="9" xfId="0" applyFont="1" applyFill="1" applyBorder="1" applyAlignment="1">
      <alignment horizontal="left" wrapText="1" readingOrder="1"/>
    </xf>
    <xf numFmtId="0" fontId="36" fillId="4" borderId="9" xfId="0" applyFont="1" applyFill="1" applyBorder="1" applyAlignment="1">
      <alignment horizontal="right" wrapText="1" readingOrder="1"/>
    </xf>
    <xf numFmtId="2" fontId="37" fillId="4" borderId="9" xfId="0" applyNumberFormat="1" applyFont="1" applyFill="1" applyBorder="1" applyAlignment="1">
      <alignment horizontal="right" wrapText="1" readingOrder="1"/>
    </xf>
    <xf numFmtId="0" fontId="36" fillId="4" borderId="10" xfId="0" applyFont="1" applyFill="1" applyBorder="1" applyAlignment="1">
      <alignment horizontal="right" wrapText="1" readingOrder="1"/>
    </xf>
    <xf numFmtId="0" fontId="38" fillId="4" borderId="9" xfId="0" applyFont="1" applyFill="1" applyBorder="1" applyAlignment="1">
      <alignment horizontal="right" wrapText="1"/>
    </xf>
    <xf numFmtId="0" fontId="39" fillId="2" borderId="15" xfId="0" applyFont="1" applyFill="1" applyBorder="1" applyAlignment="1">
      <alignment horizontal="left" vertical="center"/>
    </xf>
    <xf numFmtId="0" fontId="29" fillId="2" borderId="16" xfId="0" applyFont="1" applyFill="1" applyBorder="1" applyAlignment="1">
      <alignment horizontal="center" vertical="center"/>
    </xf>
    <xf numFmtId="0" fontId="39" fillId="2" borderId="16" xfId="0" applyFont="1" applyFill="1" applyBorder="1" applyAlignment="1">
      <alignment horizontal="center" vertical="center"/>
    </xf>
    <xf numFmtId="0" fontId="24" fillId="5" borderId="0" xfId="0" applyFont="1" applyFill="1" applyAlignment="1">
      <alignment vertical="top" wrapText="1"/>
    </xf>
    <xf numFmtId="0" fontId="24" fillId="5" borderId="0" xfId="0" applyFont="1" applyFill="1" applyAlignment="1">
      <alignment horizontal="center" vertical="top" wrapText="1"/>
    </xf>
    <xf numFmtId="0" fontId="7" fillId="7" borderId="0" xfId="0" applyFont="1" applyFill="1" applyAlignment="1">
      <alignment vertical="top" wrapText="1"/>
    </xf>
    <xf numFmtId="0" fontId="29" fillId="7" borderId="0" xfId="0" applyFont="1" applyFill="1"/>
    <xf numFmtId="2" fontId="7" fillId="7" borderId="0" xfId="0" applyNumberFormat="1" applyFont="1" applyFill="1" applyAlignment="1">
      <alignment horizontal="right" vertical="top" wrapText="1"/>
    </xf>
    <xf numFmtId="0" fontId="24" fillId="7" borderId="0" xfId="0" applyFont="1" applyFill="1" applyAlignment="1">
      <alignment horizontal="center" vertical="top" wrapText="1"/>
    </xf>
    <xf numFmtId="0" fontId="22" fillId="7" borderId="0" xfId="0" applyFont="1" applyFill="1" applyAlignment="1">
      <alignment vertical="top" wrapText="1"/>
    </xf>
    <xf numFmtId="0" fontId="25" fillId="7" borderId="0" xfId="0" applyFont="1" applyFill="1" applyAlignment="1">
      <alignment horizontal="center" vertical="top" wrapText="1"/>
    </xf>
    <xf numFmtId="4" fontId="7" fillId="7" borderId="0" xfId="0" applyNumberFormat="1" applyFont="1" applyFill="1" applyAlignment="1">
      <alignment vertical="top" wrapText="1"/>
    </xf>
    <xf numFmtId="0" fontId="7" fillId="7" borderId="0" xfId="0" applyFont="1" applyFill="1" applyAlignment="1">
      <alignment horizontal="center" vertical="top" wrapText="1"/>
    </xf>
    <xf numFmtId="0" fontId="27" fillId="7" borderId="0" xfId="0" applyFont="1" applyFill="1" applyAlignment="1">
      <alignment horizontal="left" vertical="top" wrapText="1"/>
    </xf>
    <xf numFmtId="2" fontId="7" fillId="7" borderId="0" xfId="0" applyNumberFormat="1" applyFont="1" applyFill="1" applyAlignment="1">
      <alignment vertical="top" wrapText="1"/>
    </xf>
    <xf numFmtId="4" fontId="7" fillId="7" borderId="0" xfId="0" applyNumberFormat="1" applyFont="1" applyFill="1" applyAlignment="1">
      <alignment horizontal="right" vertical="top" wrapText="1"/>
    </xf>
    <xf numFmtId="0" fontId="29" fillId="7" borderId="18" xfId="0" applyFont="1" applyFill="1" applyBorder="1" applyAlignment="1">
      <alignment horizontal="left" vertical="top"/>
    </xf>
    <xf numFmtId="0" fontId="29" fillId="7" borderId="0" xfId="0" applyFont="1" applyFill="1" applyBorder="1" applyAlignment="1">
      <alignment horizontal="left" vertical="top"/>
    </xf>
    <xf numFmtId="0" fontId="9" fillId="7" borderId="19" xfId="0" applyFont="1" applyFill="1" applyBorder="1" applyAlignment="1">
      <alignment horizontal="left" vertical="top"/>
    </xf>
    <xf numFmtId="0" fontId="25" fillId="7" borderId="19" xfId="0" applyFont="1" applyFill="1" applyBorder="1" applyAlignment="1">
      <alignment horizontal="left" vertical="top"/>
    </xf>
    <xf numFmtId="0" fontId="39" fillId="7" borderId="18" xfId="0" applyFont="1" applyFill="1" applyBorder="1" applyAlignment="1">
      <alignment horizontal="left" vertical="top"/>
    </xf>
    <xf numFmtId="0" fontId="39" fillId="7" borderId="0" xfId="0" applyFont="1" applyFill="1" applyBorder="1" applyAlignment="1">
      <alignment horizontal="left" vertical="top"/>
    </xf>
    <xf numFmtId="0" fontId="0" fillId="7" borderId="19" xfId="0" applyFill="1" applyBorder="1"/>
    <xf numFmtId="0" fontId="29" fillId="7" borderId="20" xfId="0" applyFont="1" applyFill="1" applyBorder="1" applyAlignment="1">
      <alignment horizontal="left" vertical="top" wrapText="1"/>
    </xf>
    <xf numFmtId="0" fontId="29" fillId="7" borderId="21" xfId="0" applyFont="1" applyFill="1" applyBorder="1" applyAlignment="1">
      <alignment horizontal="left" vertical="top"/>
    </xf>
    <xf numFmtId="10" fontId="29" fillId="7" borderId="21" xfId="0" applyNumberFormat="1" applyFont="1" applyFill="1" applyBorder="1" applyAlignment="1">
      <alignment horizontal="left" vertical="top"/>
    </xf>
    <xf numFmtId="0" fontId="8" fillId="7" borderId="22" xfId="0" applyFont="1" applyFill="1" applyBorder="1" applyAlignment="1">
      <alignment horizontal="left" vertical="top"/>
    </xf>
  </cellXfs>
  <cellStyles count="4">
    <cellStyle name="Hyperlinkki" xfId="3" builtinId="8"/>
    <cellStyle name="Normaali" xfId="0" builtinId="0"/>
    <cellStyle name="Pilkku" xfId="1" builtinId="3"/>
    <cellStyle name="Prosentti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os.oph.fi/rap/ptr/s19/ptrra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tabSelected="1" zoomScale="72" zoomScaleNormal="72" workbookViewId="0">
      <selection activeCell="J8" sqref="J8"/>
    </sheetView>
  </sheetViews>
  <sheetFormatPr defaultRowHeight="14.25" x14ac:dyDescent="0.45"/>
  <cols>
    <col min="1" max="1" width="36.1328125" customWidth="1"/>
    <col min="2" max="2" width="9.796875" customWidth="1"/>
    <col min="3" max="3" width="10.06640625" customWidth="1"/>
    <col min="4" max="4" width="21.265625" customWidth="1"/>
    <col min="5" max="5" width="12.06640625" customWidth="1"/>
    <col min="6" max="6" width="12.46484375" customWidth="1"/>
    <col min="7" max="7" width="10.6640625" customWidth="1"/>
    <col min="14" max="15" width="9.06640625" customWidth="1"/>
  </cols>
  <sheetData>
    <row r="1" spans="1:19" ht="36.75" customHeight="1" x14ac:dyDescent="0.45">
      <c r="A1" s="1" t="s">
        <v>80</v>
      </c>
      <c r="E1" s="67" t="s">
        <v>79</v>
      </c>
      <c r="F1" s="67"/>
      <c r="G1" s="67"/>
    </row>
    <row r="2" spans="1:19" ht="19.899999999999999" customHeight="1" x14ac:dyDescent="0.45">
      <c r="A2" s="106" t="s">
        <v>62</v>
      </c>
      <c r="B2" s="107"/>
      <c r="C2" s="108" t="s">
        <v>0</v>
      </c>
      <c r="D2" s="42"/>
      <c r="F2" s="48"/>
      <c r="G2" s="49"/>
      <c r="H2" s="47"/>
      <c r="I2" s="47"/>
      <c r="J2" s="47"/>
      <c r="K2" s="47"/>
      <c r="L2" s="47"/>
      <c r="M2" s="3"/>
      <c r="N2" s="3"/>
      <c r="O2" s="3"/>
      <c r="P2" s="3"/>
      <c r="Q2" s="3"/>
      <c r="R2" s="3"/>
      <c r="S2" s="3"/>
    </row>
    <row r="3" spans="1:19" x14ac:dyDescent="0.45">
      <c r="A3" s="122" t="s">
        <v>1</v>
      </c>
      <c r="B3" s="123"/>
      <c r="C3" s="123">
        <v>7112.84</v>
      </c>
      <c r="D3" s="124"/>
      <c r="F3" s="2"/>
      <c r="H3" s="49"/>
      <c r="I3" s="49"/>
      <c r="J3" s="49"/>
      <c r="K3" s="49"/>
      <c r="L3" s="49"/>
    </row>
    <row r="4" spans="1:19" x14ac:dyDescent="0.45">
      <c r="A4" s="122" t="s">
        <v>2</v>
      </c>
      <c r="B4" s="123"/>
      <c r="C4" s="123">
        <v>320.77</v>
      </c>
      <c r="D4" s="125"/>
      <c r="E4" s="4"/>
      <c r="F4" s="2"/>
      <c r="G4" s="6"/>
    </row>
    <row r="5" spans="1:19" x14ac:dyDescent="0.45">
      <c r="A5" s="126" t="s">
        <v>3</v>
      </c>
      <c r="B5" s="127"/>
      <c r="C5" s="127">
        <f>C3-C4</f>
        <v>6792.07</v>
      </c>
      <c r="D5" s="128"/>
      <c r="E5" s="5"/>
      <c r="F5" s="2"/>
      <c r="G5" s="6"/>
      <c r="H5" s="6"/>
      <c r="I5" s="6"/>
    </row>
    <row r="6" spans="1:19" ht="33.75" x14ac:dyDescent="0.45">
      <c r="A6" s="129" t="s">
        <v>4</v>
      </c>
      <c r="B6" s="130" t="s">
        <v>5</v>
      </c>
      <c r="C6" s="131">
        <v>1.0098</v>
      </c>
      <c r="D6" s="132"/>
      <c r="F6" s="2"/>
      <c r="H6" s="6"/>
      <c r="I6" s="6"/>
    </row>
    <row r="7" spans="1:19" ht="30" customHeight="1" thickBot="1" x14ac:dyDescent="0.5">
      <c r="A7" s="60" t="s">
        <v>81</v>
      </c>
      <c r="B7" s="59" t="s">
        <v>63</v>
      </c>
      <c r="C7" s="52"/>
      <c r="D7" s="7"/>
      <c r="E7" s="5"/>
    </row>
    <row r="8" spans="1:19" ht="19.899999999999999" thickBot="1" x14ac:dyDescent="0.5">
      <c r="A8" s="58"/>
      <c r="B8" s="50" t="s">
        <v>61</v>
      </c>
      <c r="C8" s="51" t="s">
        <v>56</v>
      </c>
      <c r="D8" s="8" t="s">
        <v>7</v>
      </c>
      <c r="E8" s="46" t="s">
        <v>8</v>
      </c>
      <c r="F8" s="77" t="s">
        <v>9</v>
      </c>
      <c r="G8" s="50" t="s">
        <v>10</v>
      </c>
    </row>
    <row r="9" spans="1:19" ht="14.65" thickBot="1" x14ac:dyDescent="0.5">
      <c r="A9" s="101" t="s">
        <v>11</v>
      </c>
      <c r="B9" s="102">
        <v>4.76</v>
      </c>
      <c r="C9" s="103">
        <f t="shared" ref="C9" si="0">$C$5*B9*$C$6</f>
        <v>32647.089681359997</v>
      </c>
      <c r="D9" s="104" t="s">
        <v>12</v>
      </c>
      <c r="E9" s="70">
        <v>1</v>
      </c>
      <c r="F9" s="82">
        <f t="shared" ref="F9:F14" si="1">$C$5*B9*G9*E9</f>
        <v>32647.089681359997</v>
      </c>
      <c r="G9" s="78">
        <f>$C$6</f>
        <v>1.0098</v>
      </c>
      <c r="H9" s="9"/>
      <c r="I9" s="10"/>
      <c r="J9" s="11"/>
      <c r="K9" s="12"/>
      <c r="L9" s="12"/>
      <c r="M9" s="12"/>
    </row>
    <row r="10" spans="1:19" ht="14.65" thickBot="1" x14ac:dyDescent="0.5">
      <c r="A10" s="101" t="s">
        <v>13</v>
      </c>
      <c r="B10" s="102">
        <v>2.97</v>
      </c>
      <c r="C10" s="103">
        <f>$C$5*B10*$C$6-0.05</f>
        <v>20370.08788942</v>
      </c>
      <c r="D10" s="104" t="s">
        <v>12</v>
      </c>
      <c r="E10" s="70">
        <v>1</v>
      </c>
      <c r="F10" s="82">
        <f t="shared" si="1"/>
        <v>20370.137889419999</v>
      </c>
      <c r="G10" s="78">
        <f t="shared" ref="G10:G16" si="2">$C$6</f>
        <v>1.0098</v>
      </c>
      <c r="H10" s="10"/>
      <c r="I10" s="10"/>
      <c r="J10" s="11"/>
      <c r="K10" s="12"/>
      <c r="L10" s="12"/>
      <c r="M10" s="12"/>
    </row>
    <row r="11" spans="1:19" ht="14.65" thickBot="1" x14ac:dyDescent="0.5">
      <c r="A11" s="101" t="s">
        <v>14</v>
      </c>
      <c r="B11" s="102">
        <v>1.26</v>
      </c>
      <c r="C11" s="103">
        <f>$C$5*B11*$C$6</f>
        <v>8641.876680360001</v>
      </c>
      <c r="D11" s="104" t="s">
        <v>12</v>
      </c>
      <c r="E11" s="70">
        <v>1</v>
      </c>
      <c r="F11" s="82">
        <f t="shared" si="1"/>
        <v>8641.876680360001</v>
      </c>
      <c r="G11" s="78">
        <f t="shared" si="2"/>
        <v>1.0098</v>
      </c>
      <c r="H11" s="10"/>
      <c r="I11" s="10"/>
      <c r="J11" s="11"/>
      <c r="K11" s="12"/>
      <c r="L11" s="12"/>
      <c r="M11" s="12"/>
    </row>
    <row r="12" spans="1:19" ht="14.65" thickBot="1" x14ac:dyDescent="0.5">
      <c r="A12" s="101" t="s">
        <v>15</v>
      </c>
      <c r="B12" s="102">
        <v>0.46</v>
      </c>
      <c r="C12" s="103">
        <f t="shared" ref="C12:C17" si="3">$C$5*B12*$C$6</f>
        <v>3154.97085156</v>
      </c>
      <c r="D12" s="104" t="s">
        <v>12</v>
      </c>
      <c r="E12" s="70">
        <v>1</v>
      </c>
      <c r="F12" s="82">
        <f t="shared" si="1"/>
        <v>3154.97085156</v>
      </c>
      <c r="G12" s="78">
        <f t="shared" si="2"/>
        <v>1.0098</v>
      </c>
      <c r="H12" s="10"/>
      <c r="I12" s="10"/>
      <c r="J12" s="11"/>
      <c r="K12" s="12"/>
      <c r="L12" s="13"/>
      <c r="M12" s="12"/>
    </row>
    <row r="13" spans="1:19" ht="14.65" thickBot="1" x14ac:dyDescent="0.5">
      <c r="A13" s="101" t="s">
        <v>16</v>
      </c>
      <c r="B13" s="102">
        <v>1.86</v>
      </c>
      <c r="C13" s="103">
        <f t="shared" si="3"/>
        <v>12757.05605196</v>
      </c>
      <c r="D13" s="104" t="s">
        <v>12</v>
      </c>
      <c r="E13" s="70">
        <v>1</v>
      </c>
      <c r="F13" s="82">
        <f t="shared" si="1"/>
        <v>12757.05605196</v>
      </c>
      <c r="G13" s="78">
        <f t="shared" si="2"/>
        <v>1.0098</v>
      </c>
      <c r="H13" s="10"/>
      <c r="I13" s="10"/>
      <c r="J13" s="11"/>
      <c r="K13" s="12"/>
      <c r="L13" s="12"/>
      <c r="M13" s="12"/>
    </row>
    <row r="14" spans="1:19" ht="14.65" thickBot="1" x14ac:dyDescent="0.5">
      <c r="A14" s="101" t="s">
        <v>17</v>
      </c>
      <c r="B14" s="102">
        <v>1.41</v>
      </c>
      <c r="C14" s="103">
        <f t="shared" si="3"/>
        <v>9670.67152326</v>
      </c>
      <c r="D14" s="104" t="s">
        <v>12</v>
      </c>
      <c r="E14" s="70">
        <v>1</v>
      </c>
      <c r="F14" s="82">
        <f t="shared" si="1"/>
        <v>9670.67152326</v>
      </c>
      <c r="G14" s="78">
        <f t="shared" si="2"/>
        <v>1.0098</v>
      </c>
      <c r="H14" s="10"/>
      <c r="I14" s="10"/>
      <c r="J14" s="11"/>
      <c r="K14" s="12"/>
      <c r="L14" s="12"/>
      <c r="M14" s="12"/>
    </row>
    <row r="15" spans="1:19" ht="14.65" thickBot="1" x14ac:dyDescent="0.5">
      <c r="A15" s="101" t="s">
        <v>18</v>
      </c>
      <c r="B15" s="105"/>
      <c r="C15" s="103">
        <v>2829.64</v>
      </c>
      <c r="D15" s="104" t="s">
        <v>12</v>
      </c>
      <c r="E15" s="70">
        <v>1</v>
      </c>
      <c r="F15" s="82">
        <f>C15*E15</f>
        <v>2829.64</v>
      </c>
      <c r="G15" s="78">
        <v>1</v>
      </c>
      <c r="H15" s="10"/>
      <c r="I15" s="14"/>
      <c r="J15" s="11"/>
      <c r="K15" s="12"/>
      <c r="L15" s="12"/>
      <c r="M15" s="12"/>
    </row>
    <row r="16" spans="1:19" ht="14.65" thickBot="1" x14ac:dyDescent="0.5">
      <c r="A16" s="101" t="s">
        <v>55</v>
      </c>
      <c r="B16" s="102">
        <v>0.186</v>
      </c>
      <c r="C16" s="103">
        <f t="shared" si="3"/>
        <v>1275.7056051960001</v>
      </c>
      <c r="D16" s="104" t="s">
        <v>19</v>
      </c>
      <c r="E16" s="70">
        <v>1</v>
      </c>
      <c r="F16" s="82">
        <f>$C$5*B16*G16*E16</f>
        <v>1275.7056051960001</v>
      </c>
      <c r="G16" s="78">
        <f t="shared" si="2"/>
        <v>1.0098</v>
      </c>
      <c r="H16" s="10"/>
      <c r="I16" s="10"/>
      <c r="J16" s="11"/>
      <c r="K16" s="12"/>
      <c r="L16" s="12"/>
      <c r="M16" s="12"/>
    </row>
    <row r="17" spans="1:13" ht="14.65" thickBot="1" x14ac:dyDescent="0.5">
      <c r="A17" s="101" t="s">
        <v>20</v>
      </c>
      <c r="B17" s="102">
        <v>4.5999999999999999E-2</v>
      </c>
      <c r="C17" s="103">
        <f t="shared" si="3"/>
        <v>315.49708515599997</v>
      </c>
      <c r="D17" s="104" t="s">
        <v>21</v>
      </c>
      <c r="E17" s="70">
        <v>1</v>
      </c>
      <c r="F17" s="82">
        <f>C17</f>
        <v>315.49708515599997</v>
      </c>
      <c r="G17" s="78"/>
      <c r="H17" s="10"/>
      <c r="I17" s="10"/>
      <c r="J17" s="11"/>
      <c r="K17" s="12"/>
      <c r="L17" s="12"/>
      <c r="M17" s="12"/>
    </row>
    <row r="18" spans="1:13" ht="14.65" thickBot="1" x14ac:dyDescent="0.5">
      <c r="A18" s="101" t="s">
        <v>22</v>
      </c>
      <c r="B18" s="105"/>
      <c r="C18" s="103">
        <v>278.35000000000002</v>
      </c>
      <c r="D18" s="104" t="s">
        <v>21</v>
      </c>
      <c r="E18" s="70">
        <v>1</v>
      </c>
      <c r="F18" s="82">
        <v>278</v>
      </c>
      <c r="G18" s="78"/>
      <c r="H18" s="10"/>
      <c r="I18" s="14"/>
      <c r="J18" s="11"/>
      <c r="K18" s="12"/>
      <c r="L18" s="12"/>
      <c r="M18" s="12"/>
    </row>
    <row r="19" spans="1:13" ht="14.65" thickBot="1" x14ac:dyDescent="0.5">
      <c r="A19" s="85"/>
      <c r="B19" s="86"/>
      <c r="C19" s="87"/>
      <c r="D19" s="88"/>
      <c r="E19" s="69"/>
      <c r="F19" s="83"/>
      <c r="G19" s="79"/>
      <c r="H19" s="10"/>
      <c r="I19" s="10"/>
      <c r="J19" s="11"/>
      <c r="K19" s="12"/>
      <c r="L19" s="12"/>
      <c r="M19" s="12"/>
    </row>
    <row r="20" spans="1:13" ht="14.65" thickBot="1" x14ac:dyDescent="0.5">
      <c r="A20" s="89" t="s">
        <v>23</v>
      </c>
      <c r="B20" s="90"/>
      <c r="C20" s="91">
        <v>26</v>
      </c>
      <c r="D20" s="92" t="s">
        <v>24</v>
      </c>
      <c r="E20" s="71">
        <v>1</v>
      </c>
      <c r="F20" s="83">
        <f>C20*E20*G20</f>
        <v>14.819999999999999</v>
      </c>
      <c r="G20" s="80">
        <v>0.56999999999999995</v>
      </c>
      <c r="H20" s="10"/>
      <c r="I20" s="43"/>
      <c r="J20" s="44"/>
      <c r="K20" s="13"/>
      <c r="L20" s="13"/>
      <c r="M20" s="13"/>
    </row>
    <row r="21" spans="1:13" ht="14.65" thickBot="1" x14ac:dyDescent="0.5">
      <c r="A21" s="93" t="s">
        <v>25</v>
      </c>
      <c r="B21" s="92"/>
      <c r="C21" s="92">
        <v>82.19</v>
      </c>
      <c r="D21" s="92" t="s">
        <v>26</v>
      </c>
      <c r="E21" s="72">
        <v>1</v>
      </c>
      <c r="F21" s="83">
        <f>C21*E21*G21</f>
        <v>46.848299999999995</v>
      </c>
      <c r="G21" s="80">
        <v>0.56999999999999995</v>
      </c>
      <c r="H21" s="43"/>
      <c r="I21" s="10"/>
      <c r="J21" s="11"/>
      <c r="K21" s="12"/>
      <c r="L21" s="12"/>
      <c r="M21" s="12"/>
    </row>
    <row r="22" spans="1:13" ht="14.65" thickBot="1" x14ac:dyDescent="0.5">
      <c r="A22" s="93" t="s">
        <v>27</v>
      </c>
      <c r="B22" s="92"/>
      <c r="C22" s="92">
        <v>84.77</v>
      </c>
      <c r="D22" s="92" t="s">
        <v>26</v>
      </c>
      <c r="E22" s="72">
        <v>1</v>
      </c>
      <c r="F22" s="83">
        <f>C22*E22*G22</f>
        <v>48.318899999999992</v>
      </c>
      <c r="G22" s="80">
        <v>0.56999999999999995</v>
      </c>
      <c r="H22" s="15"/>
      <c r="I22" s="10"/>
      <c r="J22" s="11"/>
      <c r="K22" s="12"/>
      <c r="L22" s="12"/>
      <c r="M22" s="12"/>
    </row>
    <row r="23" spans="1:13" ht="14.65" thickBot="1" x14ac:dyDescent="0.5">
      <c r="A23" s="93" t="s">
        <v>28</v>
      </c>
      <c r="B23" s="92"/>
      <c r="C23" s="92">
        <v>297.48</v>
      </c>
      <c r="D23" s="92" t="s">
        <v>29</v>
      </c>
      <c r="E23" s="72">
        <v>1</v>
      </c>
      <c r="F23" s="83">
        <f>C23*E23*G23</f>
        <v>169.56360000000001</v>
      </c>
      <c r="G23" s="80">
        <v>0.56999999999999995</v>
      </c>
      <c r="H23" s="10"/>
      <c r="I23" s="10"/>
      <c r="J23" s="11"/>
      <c r="K23" s="12"/>
      <c r="L23" s="12"/>
      <c r="M23" s="12"/>
    </row>
    <row r="24" spans="1:13" ht="46.5" thickBot="1" x14ac:dyDescent="0.5">
      <c r="A24" s="93" t="s">
        <v>66</v>
      </c>
      <c r="B24" s="92"/>
      <c r="C24" s="91" t="s">
        <v>67</v>
      </c>
      <c r="D24" s="90" t="s">
        <v>68</v>
      </c>
      <c r="E24" s="72">
        <v>1</v>
      </c>
      <c r="F24" s="83"/>
      <c r="G24" s="80">
        <v>1</v>
      </c>
      <c r="H24" s="10"/>
      <c r="I24" s="10"/>
      <c r="J24" s="11"/>
      <c r="K24" s="12"/>
      <c r="L24" s="12"/>
      <c r="M24" s="12"/>
    </row>
    <row r="25" spans="1:13" ht="14.65" thickBot="1" x14ac:dyDescent="0.5">
      <c r="A25" s="93" t="s">
        <v>30</v>
      </c>
      <c r="B25" s="92"/>
      <c r="C25" s="92">
        <v>156.94</v>
      </c>
      <c r="D25" s="92" t="s">
        <v>26</v>
      </c>
      <c r="E25" s="72">
        <v>1</v>
      </c>
      <c r="F25" s="83">
        <f>C25*E25*G25</f>
        <v>89.455799999999996</v>
      </c>
      <c r="G25" s="81">
        <v>0.56999999999999995</v>
      </c>
      <c r="H25" s="10"/>
      <c r="I25" s="10"/>
      <c r="J25" s="11"/>
      <c r="K25" s="12"/>
      <c r="L25" s="12"/>
      <c r="M25" s="12"/>
    </row>
    <row r="26" spans="1:13" x14ac:dyDescent="0.45">
      <c r="A26" s="94" t="s">
        <v>31</v>
      </c>
      <c r="B26" s="95"/>
      <c r="C26" s="96">
        <v>94.11</v>
      </c>
      <c r="D26" s="95" t="s">
        <v>57</v>
      </c>
      <c r="E26" s="73">
        <v>1</v>
      </c>
      <c r="F26" s="83">
        <f>C26*E26*G26</f>
        <v>61.171500000000002</v>
      </c>
      <c r="G26" s="80">
        <v>0.65</v>
      </c>
      <c r="H26" s="10"/>
      <c r="I26" s="10"/>
      <c r="J26" s="11"/>
      <c r="K26" s="12"/>
      <c r="L26" s="12"/>
      <c r="M26" s="12"/>
    </row>
    <row r="27" spans="1:13" x14ac:dyDescent="0.45">
      <c r="A27" s="94" t="s">
        <v>53</v>
      </c>
      <c r="B27" s="95"/>
      <c r="C27" s="96">
        <v>16.600000000000001</v>
      </c>
      <c r="D27" s="95" t="s">
        <v>54</v>
      </c>
      <c r="E27" s="74"/>
      <c r="F27" s="83"/>
      <c r="G27" s="80"/>
      <c r="H27" s="10"/>
      <c r="I27" s="10"/>
      <c r="J27" s="11"/>
      <c r="K27" s="12"/>
      <c r="L27" s="12"/>
      <c r="M27" s="12"/>
    </row>
    <row r="28" spans="1:13" ht="15" customHeight="1" x14ac:dyDescent="0.45">
      <c r="A28" s="93" t="s">
        <v>32</v>
      </c>
      <c r="B28" s="92"/>
      <c r="C28" s="97">
        <v>75652</v>
      </c>
      <c r="D28" s="92" t="s">
        <v>33</v>
      </c>
      <c r="E28" s="75">
        <v>1</v>
      </c>
      <c r="F28" s="83">
        <f>C28*E28*G28</f>
        <v>27991.239999999998</v>
      </c>
      <c r="G28" s="80">
        <v>0.37</v>
      </c>
      <c r="H28" s="10"/>
      <c r="I28" s="10"/>
      <c r="J28" s="11"/>
      <c r="K28" s="12"/>
      <c r="L28" s="12"/>
      <c r="M28" s="12"/>
    </row>
    <row r="29" spans="1:13" ht="14.65" thickBot="1" x14ac:dyDescent="0.5">
      <c r="A29" s="98" t="s">
        <v>34</v>
      </c>
      <c r="B29" s="99"/>
      <c r="C29" s="100">
        <v>60016</v>
      </c>
      <c r="D29" s="99" t="s">
        <v>33</v>
      </c>
      <c r="E29" s="76">
        <v>1</v>
      </c>
      <c r="F29" s="83">
        <f>C29*E29*G29</f>
        <v>22205.919999999998</v>
      </c>
      <c r="G29" s="80">
        <v>0.37</v>
      </c>
      <c r="H29" s="10" t="s">
        <v>69</v>
      </c>
      <c r="K29" s="10"/>
      <c r="L29" s="11"/>
      <c r="M29" s="12"/>
    </row>
    <row r="30" spans="1:13" ht="14.65" thickBot="1" x14ac:dyDescent="0.5">
      <c r="A30" s="93" t="s">
        <v>35</v>
      </c>
      <c r="B30" s="92"/>
      <c r="C30" s="97">
        <v>49763</v>
      </c>
      <c r="D30" s="92" t="s">
        <v>33</v>
      </c>
      <c r="E30" s="72">
        <v>1</v>
      </c>
      <c r="F30" s="83">
        <f>C30*E30*G30</f>
        <v>18412.310000000001</v>
      </c>
      <c r="G30" s="80">
        <v>0.37</v>
      </c>
      <c r="H30" s="10" t="s">
        <v>70</v>
      </c>
      <c r="K30" s="10"/>
      <c r="L30" s="11"/>
      <c r="M30" s="12"/>
    </row>
    <row r="31" spans="1:13" ht="14.65" thickBot="1" x14ac:dyDescent="0.5">
      <c r="A31" s="93" t="s">
        <v>36</v>
      </c>
      <c r="B31" s="92"/>
      <c r="C31" s="97">
        <v>12</v>
      </c>
      <c r="D31" s="92" t="s">
        <v>64</v>
      </c>
      <c r="E31" s="72">
        <v>1</v>
      </c>
      <c r="F31" s="83">
        <f>C31*E31*G31</f>
        <v>3.5640000000000001</v>
      </c>
      <c r="G31" s="80">
        <v>0.29699999999999999</v>
      </c>
      <c r="H31" s="10"/>
      <c r="I31" s="10"/>
      <c r="J31" s="11"/>
      <c r="K31" s="12"/>
      <c r="L31" s="12"/>
      <c r="M31" s="12"/>
    </row>
    <row r="32" spans="1:13" ht="14.65" thickBot="1" x14ac:dyDescent="0.5">
      <c r="A32" s="93" t="s">
        <v>37</v>
      </c>
      <c r="B32" s="92"/>
      <c r="C32" s="97">
        <v>15</v>
      </c>
      <c r="D32" s="92" t="s">
        <v>65</v>
      </c>
      <c r="E32" s="72">
        <v>1</v>
      </c>
      <c r="F32" s="84">
        <f>C32*E32*G32</f>
        <v>4.4550000000000001</v>
      </c>
      <c r="G32" s="80">
        <v>0.29699999999999999</v>
      </c>
      <c r="H32" s="10"/>
      <c r="I32" s="10"/>
      <c r="J32" s="11"/>
      <c r="K32" s="12"/>
      <c r="L32" s="12"/>
      <c r="M32" s="12"/>
    </row>
    <row r="33" spans="1:12" x14ac:dyDescent="0.45">
      <c r="A33" s="16" t="s">
        <v>38</v>
      </c>
      <c r="B33" s="17"/>
      <c r="C33" s="17"/>
      <c r="D33" s="18"/>
      <c r="E33" s="19"/>
      <c r="H33" s="21"/>
      <c r="I33" s="21"/>
      <c r="J33" s="20"/>
    </row>
    <row r="34" spans="1:12" x14ac:dyDescent="0.45">
      <c r="F34" s="26"/>
      <c r="G34" s="25"/>
    </row>
    <row r="35" spans="1:12" ht="15.75" x14ac:dyDescent="0.45">
      <c r="A35" s="22" t="s">
        <v>39</v>
      </c>
      <c r="B35" s="23"/>
      <c r="C35" s="23"/>
      <c r="D35" s="24"/>
      <c r="E35" s="25"/>
      <c r="F35" s="53"/>
      <c r="G35" s="27"/>
    </row>
    <row r="36" spans="1:12" ht="19.5" x14ac:dyDescent="0.45">
      <c r="A36" s="109" t="s">
        <v>40</v>
      </c>
      <c r="B36" s="110" t="s">
        <v>6</v>
      </c>
      <c r="C36" s="110" t="s">
        <v>78</v>
      </c>
      <c r="D36" s="110" t="s">
        <v>7</v>
      </c>
      <c r="E36" s="109" t="s">
        <v>77</v>
      </c>
      <c r="F36" s="53"/>
      <c r="G36" s="27"/>
      <c r="H36" s="54"/>
      <c r="I36" s="54"/>
      <c r="J36" s="54"/>
      <c r="K36" s="64"/>
      <c r="L36" s="45"/>
    </row>
    <row r="37" spans="1:12" ht="20.65" customHeight="1" x14ac:dyDescent="0.45">
      <c r="A37" s="111" t="s">
        <v>75</v>
      </c>
      <c r="B37" s="112">
        <v>0.94380549999999996</v>
      </c>
      <c r="C37" s="113">
        <f>C38*B37*100/100</f>
        <v>6244.1983118899989</v>
      </c>
      <c r="D37" s="114"/>
      <c r="E37" s="115" t="s">
        <v>72</v>
      </c>
      <c r="F37" s="56"/>
      <c r="G37" s="66"/>
      <c r="H37" s="54"/>
      <c r="I37" s="54"/>
      <c r="J37" s="54"/>
      <c r="K37" s="45"/>
      <c r="L37" s="65"/>
    </row>
    <row r="38" spans="1:12" ht="51" customHeight="1" x14ac:dyDescent="0.45">
      <c r="A38" s="111" t="s">
        <v>82</v>
      </c>
      <c r="B38" s="116"/>
      <c r="C38" s="117">
        <v>6615.98</v>
      </c>
      <c r="D38" s="118" t="s">
        <v>41</v>
      </c>
      <c r="E38" s="119" t="s">
        <v>74</v>
      </c>
      <c r="F38" s="56"/>
      <c r="G38" s="54"/>
      <c r="H38" s="68" t="s">
        <v>58</v>
      </c>
      <c r="I38" s="68"/>
      <c r="J38" s="55">
        <f>I38*41.89%</f>
        <v>0</v>
      </c>
      <c r="K38" s="62"/>
      <c r="L38" s="63"/>
    </row>
    <row r="39" spans="1:12" ht="24" customHeight="1" x14ac:dyDescent="0.45">
      <c r="A39" s="111" t="s">
        <v>42</v>
      </c>
      <c r="B39" s="111">
        <v>1.21</v>
      </c>
      <c r="C39" s="120">
        <f>C38*B39</f>
        <v>8005.3357999999989</v>
      </c>
      <c r="D39" s="118" t="s">
        <v>41</v>
      </c>
      <c r="E39" s="119" t="s">
        <v>59</v>
      </c>
      <c r="F39" s="56"/>
      <c r="G39" s="30" t="s">
        <v>83</v>
      </c>
      <c r="H39" s="54"/>
      <c r="I39" s="55"/>
      <c r="J39" s="55">
        <f>C38*41.68%</f>
        <v>2757.5404639999997</v>
      </c>
      <c r="K39" s="62"/>
      <c r="L39" s="63"/>
    </row>
    <row r="40" spans="1:12" ht="43.5" customHeight="1" x14ac:dyDescent="0.45">
      <c r="A40" s="111" t="s">
        <v>43</v>
      </c>
      <c r="B40" s="111">
        <v>0.65</v>
      </c>
      <c r="C40" s="120">
        <f>C37*B40</f>
        <v>4058.7289027284996</v>
      </c>
      <c r="D40" s="118"/>
      <c r="E40" s="119" t="s">
        <v>60</v>
      </c>
      <c r="F40" s="56"/>
      <c r="G40" s="30" t="str">
        <f>G39</f>
        <v>Ei oteta huomioon sisäoppilaitosopiskelijoita.</v>
      </c>
      <c r="H40" s="54"/>
      <c r="I40" s="55"/>
      <c r="J40" s="55">
        <f>41.89-41.68</f>
        <v>0.21000000000000085</v>
      </c>
      <c r="K40" s="62"/>
      <c r="L40" s="63"/>
    </row>
    <row r="41" spans="1:12" ht="29.25" x14ac:dyDescent="0.45">
      <c r="A41" s="111" t="s">
        <v>44</v>
      </c>
      <c r="B41" s="111">
        <v>0.65</v>
      </c>
      <c r="C41" s="120">
        <f>C39*B41</f>
        <v>5203.4682699999994</v>
      </c>
      <c r="D41" s="118"/>
      <c r="E41" s="119" t="s">
        <v>60</v>
      </c>
      <c r="F41" s="56"/>
      <c r="G41" s="30"/>
      <c r="H41" s="54"/>
      <c r="I41" s="55"/>
      <c r="J41" s="55"/>
      <c r="K41" s="62"/>
      <c r="L41" s="63"/>
    </row>
    <row r="42" spans="1:12" ht="23.65" customHeight="1" x14ac:dyDescent="0.45">
      <c r="A42" s="111" t="s">
        <v>76</v>
      </c>
      <c r="B42" s="111">
        <v>0.44</v>
      </c>
      <c r="C42" s="120">
        <f>C38*B42</f>
        <v>2911.0311999999999</v>
      </c>
      <c r="D42" s="118"/>
      <c r="E42" s="119" t="s">
        <v>73</v>
      </c>
      <c r="F42" s="56"/>
      <c r="G42" s="30"/>
      <c r="H42" s="54"/>
      <c r="I42" s="55"/>
      <c r="J42" s="55"/>
      <c r="K42" s="62"/>
      <c r="L42" s="63"/>
    </row>
    <row r="43" spans="1:12" ht="52.5" customHeight="1" x14ac:dyDescent="0.45">
      <c r="A43" s="111" t="s">
        <v>45</v>
      </c>
      <c r="B43" s="111"/>
      <c r="C43" s="121" t="s">
        <v>46</v>
      </c>
      <c r="D43" s="118" t="s">
        <v>47</v>
      </c>
      <c r="E43" s="119"/>
      <c r="F43" s="57"/>
      <c r="G43" s="30"/>
      <c r="H43" s="54"/>
      <c r="I43" s="55"/>
      <c r="J43" s="55"/>
      <c r="K43" s="62"/>
      <c r="L43" s="61"/>
    </row>
    <row r="44" spans="1:12" x14ac:dyDescent="0.45">
      <c r="A44" s="28"/>
      <c r="B44" s="28"/>
      <c r="C44" s="28"/>
      <c r="D44" s="29"/>
      <c r="E44" s="57"/>
      <c r="F44" s="26"/>
      <c r="G44" s="25"/>
      <c r="H44" s="54"/>
      <c r="I44" s="54"/>
      <c r="J44" s="54"/>
      <c r="K44" s="54"/>
    </row>
    <row r="45" spans="1:12" ht="14.65" thickBot="1" x14ac:dyDescent="0.5">
      <c r="E45" s="25"/>
      <c r="F45" s="26"/>
      <c r="G45" s="25"/>
    </row>
    <row r="46" spans="1:12" x14ac:dyDescent="0.45">
      <c r="A46" s="31" t="s">
        <v>71</v>
      </c>
      <c r="B46" s="32"/>
      <c r="C46" s="32">
        <f>SUM(C47:C48)</f>
        <v>268</v>
      </c>
      <c r="D46" s="33" t="s">
        <v>48</v>
      </c>
      <c r="E46" s="25"/>
      <c r="F46" s="26"/>
      <c r="G46" s="25"/>
    </row>
    <row r="47" spans="1:12" x14ac:dyDescent="0.45">
      <c r="A47" s="34" t="s">
        <v>49</v>
      </c>
      <c r="B47" s="35"/>
      <c r="C47" s="35">
        <v>182</v>
      </c>
      <c r="D47" s="36" t="s">
        <v>48</v>
      </c>
      <c r="E47" s="25"/>
      <c r="F47" s="26"/>
      <c r="G47" s="25"/>
    </row>
    <row r="48" spans="1:12" ht="14.65" thickBot="1" x14ac:dyDescent="0.5">
      <c r="A48" s="37" t="s">
        <v>50</v>
      </c>
      <c r="B48" s="38"/>
      <c r="C48" s="38">
        <v>86</v>
      </c>
      <c r="D48" s="39" t="s">
        <v>48</v>
      </c>
      <c r="E48" s="25"/>
      <c r="F48" s="26"/>
      <c r="G48" s="25"/>
    </row>
    <row r="49" spans="1:6" x14ac:dyDescent="0.45">
      <c r="A49" s="40"/>
      <c r="B49" s="40"/>
      <c r="C49" s="40"/>
      <c r="D49" s="40"/>
      <c r="E49" s="25"/>
      <c r="F49" s="2"/>
    </row>
    <row r="50" spans="1:6" hidden="1" x14ac:dyDescent="0.45">
      <c r="A50" s="7" t="s">
        <v>51</v>
      </c>
      <c r="B50" s="41"/>
      <c r="C50" s="41"/>
      <c r="D50" s="41"/>
      <c r="F50" s="2"/>
    </row>
    <row r="51" spans="1:6" hidden="1" x14ac:dyDescent="0.45">
      <c r="A51" s="7" t="s">
        <v>52</v>
      </c>
      <c r="B51" s="41"/>
      <c r="C51" s="41"/>
      <c r="D51" s="41"/>
    </row>
  </sheetData>
  <mergeCells count="2">
    <mergeCell ref="E1:G1"/>
    <mergeCell ref="H38:I38"/>
  </mergeCells>
  <hyperlinks>
    <hyperlink ref="B7" r:id="rId1" xr:uid="{34B75EAE-952D-42A3-B71C-864EF232D915}"/>
  </hyperlinks>
  <pageMargins left="0.25" right="0.25" top="0.75" bottom="0.75" header="0.3" footer="0.3"/>
  <pageSetup paperSize="9" scale="78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1376E34229B049B02C196E7B008E0B" ma:contentTypeVersion="8" ma:contentTypeDescription="Create a new document." ma:contentTypeScope="" ma:versionID="3835a3c059eff3db4b555ad86ff34371">
  <xsd:schema xmlns:xsd="http://www.w3.org/2001/XMLSchema" xmlns:xs="http://www.w3.org/2001/XMLSchema" xmlns:p="http://schemas.microsoft.com/office/2006/metadata/properties" xmlns:ns3="932016e1-39dc-4ccb-b3f5-182c0cf322a9" targetNamespace="http://schemas.microsoft.com/office/2006/metadata/properties" ma:root="true" ma:fieldsID="75e1a55a2d75850f001ca42953866d59" ns3:_="">
    <xsd:import namespace="932016e1-39dc-4ccb-b3f5-182c0cf322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016e1-39dc-4ccb-b3f5-182c0cf32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03B336-385A-4F78-B4BA-F3846009DE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2016e1-39dc-4ccb-b3f5-182c0cf3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4B07F2-C35C-4DA9-B1A8-C8F69E95EBEA}">
  <ds:schemaRefs>
    <ds:schemaRef ds:uri="932016e1-39dc-4ccb-b3f5-182c0cf322a9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DD7C799-BF44-4646-B7B5-4949A43800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KL-FCG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Väisänen-Haapanen Päivi</dc:creator>
  <cp:lastModifiedBy>Väisänen-Haapanen Päivi</cp:lastModifiedBy>
  <cp:lastPrinted>2019-10-10T06:10:55Z</cp:lastPrinted>
  <dcterms:created xsi:type="dcterms:W3CDTF">2018-09-05T12:25:32Z</dcterms:created>
  <dcterms:modified xsi:type="dcterms:W3CDTF">2021-01-07T07:31:39Z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0x010100641376E34229B049B02C196E7B008E0B</vt:lpwstr>
  </property>
</Properties>
</file>