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kuntaliittofi-my.sharepoint.com/personal/olli_riikonen_kuntaliitto_fi/Documents/VOS-laskelmat 2022/"/>
    </mc:Choice>
  </mc:AlternateContent>
  <xr:revisionPtr revIDLastSave="4" documentId="8_{5E0FA651-44B0-4CF3-9CB4-71B5775B9736}" xr6:coauthVersionLast="47" xr6:coauthVersionMax="47" xr10:uidLastSave="{423D0F8C-C3B9-4321-93E9-7509053881D3}"/>
  <bookViews>
    <workbookView xWindow="-108" yWindow="-108" windowWidth="23256" windowHeight="12576" activeTab="1" xr2:uid="{00000000-000D-0000-FFFF-FFFF00000000}"/>
  </bookViews>
  <sheets>
    <sheet name="Information om materialet" sheetId="4" r:id="rId1"/>
    <sheet name="Statsandelar" sheetId="3" r:id="rId2"/>
    <sheet name="Hemkommunsersättningar" sheetId="5" r:id="rId3"/>
  </sheets>
  <definedNames>
    <definedName name="_xlnm._FilterDatabase" localSheetId="1" hidden="1">Statsandelar!$A$10:$AB$10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1" i="3" l="1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Q300" i="3"/>
  <c r="Q301" i="3"/>
  <c r="Q302" i="3"/>
  <c r="Q303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P300" i="3"/>
  <c r="P301" i="3"/>
  <c r="P302" i="3"/>
  <c r="P303" i="3"/>
  <c r="N96" i="3"/>
  <c r="N104" i="3"/>
  <c r="N112" i="3"/>
  <c r="N120" i="3"/>
  <c r="N128" i="3"/>
  <c r="N136" i="3"/>
  <c r="N11" i="3"/>
  <c r="L19" i="3"/>
  <c r="L27" i="3"/>
  <c r="L34" i="3"/>
  <c r="L35" i="3"/>
  <c r="L42" i="3"/>
  <c r="L50" i="3"/>
  <c r="L58" i="3"/>
  <c r="L66" i="3"/>
  <c r="L74" i="3"/>
  <c r="L82" i="3"/>
  <c r="L83" i="3"/>
  <c r="L91" i="3"/>
  <c r="L99" i="3"/>
  <c r="M99" i="3" s="1"/>
  <c r="L107" i="3"/>
  <c r="M107" i="3" s="1"/>
  <c r="L115" i="3"/>
  <c r="M115" i="3" s="1"/>
  <c r="L123" i="3"/>
  <c r="L131" i="3"/>
  <c r="M131" i="3" s="1"/>
  <c r="L146" i="3"/>
  <c r="L163" i="3"/>
  <c r="L179" i="3"/>
  <c r="L234" i="3"/>
  <c r="L298" i="3"/>
  <c r="F303" i="3"/>
  <c r="F302" i="3"/>
  <c r="I302" i="3" s="1"/>
  <c r="L302" i="3" s="1"/>
  <c r="F301" i="3"/>
  <c r="I301" i="3" s="1"/>
  <c r="L301" i="3" s="1"/>
  <c r="I300" i="3"/>
  <c r="L300" i="3" s="1"/>
  <c r="F300" i="3"/>
  <c r="F299" i="3"/>
  <c r="F298" i="3"/>
  <c r="I298" i="3" s="1"/>
  <c r="F297" i="3"/>
  <c r="I297" i="3" s="1"/>
  <c r="L297" i="3" s="1"/>
  <c r="F296" i="3"/>
  <c r="F295" i="3"/>
  <c r="F294" i="3"/>
  <c r="I293" i="3"/>
  <c r="L293" i="3" s="1"/>
  <c r="F293" i="3"/>
  <c r="F292" i="3"/>
  <c r="F291" i="3"/>
  <c r="F290" i="3"/>
  <c r="I289" i="3"/>
  <c r="L289" i="3" s="1"/>
  <c r="F289" i="3"/>
  <c r="F288" i="3"/>
  <c r="I287" i="3"/>
  <c r="L287" i="3" s="1"/>
  <c r="F287" i="3"/>
  <c r="F286" i="3"/>
  <c r="I286" i="3" s="1"/>
  <c r="L286" i="3" s="1"/>
  <c r="F285" i="3"/>
  <c r="I285" i="3" s="1"/>
  <c r="L285" i="3" s="1"/>
  <c r="F284" i="3"/>
  <c r="F283" i="3"/>
  <c r="F282" i="3"/>
  <c r="F281" i="3"/>
  <c r="F280" i="3"/>
  <c r="I280" i="3" s="1"/>
  <c r="L280" i="3" s="1"/>
  <c r="F279" i="3"/>
  <c r="I279" i="3" s="1"/>
  <c r="L279" i="3" s="1"/>
  <c r="F278" i="3"/>
  <c r="I278" i="3" s="1"/>
  <c r="L278" i="3" s="1"/>
  <c r="F277" i="3"/>
  <c r="I277" i="3" s="1"/>
  <c r="L277" i="3" s="1"/>
  <c r="F276" i="3"/>
  <c r="F275" i="3"/>
  <c r="F274" i="3"/>
  <c r="I273" i="3"/>
  <c r="L273" i="3" s="1"/>
  <c r="F273" i="3"/>
  <c r="F272" i="3"/>
  <c r="I272" i="3" s="1"/>
  <c r="L272" i="3" s="1"/>
  <c r="I271" i="3"/>
  <c r="L271" i="3" s="1"/>
  <c r="F271" i="3"/>
  <c r="F270" i="3"/>
  <c r="I270" i="3" s="1"/>
  <c r="L270" i="3" s="1"/>
  <c r="F269" i="3"/>
  <c r="I268" i="3"/>
  <c r="L268" i="3" s="1"/>
  <c r="F268" i="3"/>
  <c r="F267" i="3"/>
  <c r="F266" i="3"/>
  <c r="F265" i="3"/>
  <c r="F264" i="3"/>
  <c r="I263" i="3"/>
  <c r="F263" i="3"/>
  <c r="F262" i="3"/>
  <c r="I262" i="3" s="1"/>
  <c r="L262" i="3" s="1"/>
  <c r="I261" i="3"/>
  <c r="L261" i="3" s="1"/>
  <c r="M261" i="3" s="1"/>
  <c r="F261" i="3"/>
  <c r="I260" i="3"/>
  <c r="L260" i="3" s="1"/>
  <c r="F260" i="3"/>
  <c r="F259" i="3"/>
  <c r="F258" i="3"/>
  <c r="I257" i="3"/>
  <c r="L257" i="3" s="1"/>
  <c r="F257" i="3"/>
  <c r="F256" i="3"/>
  <c r="I255" i="3"/>
  <c r="L255" i="3" s="1"/>
  <c r="F255" i="3"/>
  <c r="F254" i="3"/>
  <c r="I254" i="3" s="1"/>
  <c r="L254" i="3" s="1"/>
  <c r="F253" i="3"/>
  <c r="I253" i="3" s="1"/>
  <c r="L253" i="3" s="1"/>
  <c r="F252" i="3"/>
  <c r="F251" i="3"/>
  <c r="F250" i="3"/>
  <c r="F249" i="3"/>
  <c r="F248" i="3"/>
  <c r="I248" i="3" s="1"/>
  <c r="L248" i="3" s="1"/>
  <c r="F247" i="3"/>
  <c r="I247" i="3" s="1"/>
  <c r="L247" i="3" s="1"/>
  <c r="F246" i="3"/>
  <c r="I246" i="3" s="1"/>
  <c r="L246" i="3" s="1"/>
  <c r="F245" i="3"/>
  <c r="I244" i="3"/>
  <c r="F244" i="3"/>
  <c r="F243" i="3"/>
  <c r="F242" i="3"/>
  <c r="F241" i="3"/>
  <c r="F240" i="3"/>
  <c r="I240" i="3" s="1"/>
  <c r="L240" i="3" s="1"/>
  <c r="F239" i="3"/>
  <c r="I239" i="3" s="1"/>
  <c r="F238" i="3"/>
  <c r="I238" i="3" s="1"/>
  <c r="L238" i="3" s="1"/>
  <c r="I237" i="3"/>
  <c r="L237" i="3" s="1"/>
  <c r="M237" i="3" s="1"/>
  <c r="F237" i="3"/>
  <c r="F236" i="3"/>
  <c r="F235" i="3"/>
  <c r="I234" i="3"/>
  <c r="F234" i="3"/>
  <c r="F233" i="3"/>
  <c r="F232" i="3"/>
  <c r="I231" i="3"/>
  <c r="L231" i="3" s="1"/>
  <c r="F231" i="3"/>
  <c r="F230" i="3"/>
  <c r="I230" i="3" s="1"/>
  <c r="L230" i="3" s="1"/>
  <c r="I229" i="3"/>
  <c r="F229" i="3"/>
  <c r="F228" i="3"/>
  <c r="F227" i="3"/>
  <c r="F226" i="3"/>
  <c r="I225" i="3"/>
  <c r="L225" i="3" s="1"/>
  <c r="F225" i="3"/>
  <c r="F224" i="3"/>
  <c r="I223" i="3"/>
  <c r="L223" i="3" s="1"/>
  <c r="F223" i="3"/>
  <c r="F222" i="3"/>
  <c r="I222" i="3" s="1"/>
  <c r="L222" i="3" s="1"/>
  <c r="F221" i="3"/>
  <c r="F220" i="3"/>
  <c r="F219" i="3"/>
  <c r="I218" i="3"/>
  <c r="L218" i="3" s="1"/>
  <c r="F218" i="3"/>
  <c r="F217" i="3"/>
  <c r="F216" i="3"/>
  <c r="F215" i="3"/>
  <c r="F214" i="3"/>
  <c r="F213" i="3"/>
  <c r="F212" i="3"/>
  <c r="I211" i="3"/>
  <c r="L211" i="3" s="1"/>
  <c r="F211" i="3"/>
  <c r="F210" i="3"/>
  <c r="F209" i="3"/>
  <c r="F208" i="3"/>
  <c r="F207" i="3"/>
  <c r="I206" i="3"/>
  <c r="J206" i="3" s="1"/>
  <c r="N206" i="3" s="1"/>
  <c r="F206" i="3"/>
  <c r="F205" i="3"/>
  <c r="F204" i="3"/>
  <c r="F203" i="3"/>
  <c r="F202" i="3"/>
  <c r="F201" i="3"/>
  <c r="I200" i="3"/>
  <c r="L200" i="3" s="1"/>
  <c r="F200" i="3"/>
  <c r="F199" i="3"/>
  <c r="I198" i="3"/>
  <c r="L198" i="3" s="1"/>
  <c r="F198" i="3"/>
  <c r="F197" i="3"/>
  <c r="F196" i="3"/>
  <c r="F195" i="3"/>
  <c r="F194" i="3"/>
  <c r="F193" i="3"/>
  <c r="F192" i="3"/>
  <c r="F191" i="3"/>
  <c r="I190" i="3"/>
  <c r="J190" i="3" s="1"/>
  <c r="N190" i="3" s="1"/>
  <c r="F190" i="3"/>
  <c r="F189" i="3"/>
  <c r="F188" i="3"/>
  <c r="F187" i="3"/>
  <c r="F186" i="3"/>
  <c r="F185" i="3"/>
  <c r="I185" i="3" s="1"/>
  <c r="L185" i="3" s="1"/>
  <c r="F184" i="3"/>
  <c r="F183" i="3"/>
  <c r="I183" i="3" s="1"/>
  <c r="L183" i="3" s="1"/>
  <c r="F182" i="3"/>
  <c r="I182" i="3" s="1"/>
  <c r="L182" i="3" s="1"/>
  <c r="F181" i="3"/>
  <c r="F180" i="3"/>
  <c r="I180" i="3" s="1"/>
  <c r="L180" i="3" s="1"/>
  <c r="F179" i="3"/>
  <c r="I179" i="3" s="1"/>
  <c r="F178" i="3"/>
  <c r="F177" i="3"/>
  <c r="I177" i="3" s="1"/>
  <c r="L177" i="3" s="1"/>
  <c r="F176" i="3"/>
  <c r="F175" i="3"/>
  <c r="I175" i="3" s="1"/>
  <c r="L175" i="3" s="1"/>
  <c r="F174" i="3"/>
  <c r="I174" i="3" s="1"/>
  <c r="L174" i="3" s="1"/>
  <c r="F173" i="3"/>
  <c r="F172" i="3"/>
  <c r="I172" i="3" s="1"/>
  <c r="L172" i="3" s="1"/>
  <c r="F171" i="3"/>
  <c r="F170" i="3"/>
  <c r="F169" i="3"/>
  <c r="I169" i="3" s="1"/>
  <c r="L169" i="3" s="1"/>
  <c r="F168" i="3"/>
  <c r="F167" i="3"/>
  <c r="I167" i="3" s="1"/>
  <c r="L167" i="3" s="1"/>
  <c r="F166" i="3"/>
  <c r="I166" i="3" s="1"/>
  <c r="L166" i="3" s="1"/>
  <c r="F165" i="3"/>
  <c r="F164" i="3"/>
  <c r="I164" i="3" s="1"/>
  <c r="L164" i="3" s="1"/>
  <c r="F163" i="3"/>
  <c r="I163" i="3" s="1"/>
  <c r="F162" i="3"/>
  <c r="F161" i="3"/>
  <c r="I161" i="3" s="1"/>
  <c r="L161" i="3" s="1"/>
  <c r="F160" i="3"/>
  <c r="F159" i="3"/>
  <c r="F158" i="3"/>
  <c r="I158" i="3" s="1"/>
  <c r="J158" i="3" s="1"/>
  <c r="N158" i="3" s="1"/>
  <c r="F157" i="3"/>
  <c r="I157" i="3" s="1"/>
  <c r="J157" i="3" s="1"/>
  <c r="N157" i="3" s="1"/>
  <c r="F156" i="3"/>
  <c r="F155" i="3"/>
  <c r="F154" i="3"/>
  <c r="I154" i="3" s="1"/>
  <c r="F153" i="3"/>
  <c r="I153" i="3" s="1"/>
  <c r="J153" i="3" s="1"/>
  <c r="N153" i="3" s="1"/>
  <c r="F152" i="3"/>
  <c r="F151" i="3"/>
  <c r="F150" i="3"/>
  <c r="I150" i="3" s="1"/>
  <c r="J150" i="3" s="1"/>
  <c r="N150" i="3" s="1"/>
  <c r="F149" i="3"/>
  <c r="I149" i="3" s="1"/>
  <c r="J149" i="3" s="1"/>
  <c r="N149" i="3" s="1"/>
  <c r="F148" i="3"/>
  <c r="F147" i="3"/>
  <c r="F146" i="3"/>
  <c r="I146" i="3" s="1"/>
  <c r="J146" i="3" s="1"/>
  <c r="N146" i="3" s="1"/>
  <c r="F145" i="3"/>
  <c r="I145" i="3" s="1"/>
  <c r="J145" i="3" s="1"/>
  <c r="N145" i="3" s="1"/>
  <c r="F144" i="3"/>
  <c r="F143" i="3"/>
  <c r="F142" i="3"/>
  <c r="I142" i="3" s="1"/>
  <c r="J142" i="3" s="1"/>
  <c r="N142" i="3" s="1"/>
  <c r="F141" i="3"/>
  <c r="I141" i="3" s="1"/>
  <c r="J141" i="3" s="1"/>
  <c r="N141" i="3" s="1"/>
  <c r="F140" i="3"/>
  <c r="F139" i="3"/>
  <c r="F138" i="3"/>
  <c r="F137" i="3"/>
  <c r="I137" i="3" s="1"/>
  <c r="J137" i="3" s="1"/>
  <c r="N137" i="3" s="1"/>
  <c r="F136" i="3"/>
  <c r="I136" i="3" s="1"/>
  <c r="J136" i="3" s="1"/>
  <c r="F135" i="3"/>
  <c r="F134" i="3"/>
  <c r="I134" i="3" s="1"/>
  <c r="F133" i="3"/>
  <c r="F132" i="3"/>
  <c r="I132" i="3" s="1"/>
  <c r="F131" i="3"/>
  <c r="I131" i="3" s="1"/>
  <c r="J131" i="3" s="1"/>
  <c r="N131" i="3" s="1"/>
  <c r="F130" i="3"/>
  <c r="F129" i="3"/>
  <c r="F128" i="3"/>
  <c r="I128" i="3" s="1"/>
  <c r="J128" i="3" s="1"/>
  <c r="F127" i="3"/>
  <c r="I127" i="3" s="1"/>
  <c r="J127" i="3" s="1"/>
  <c r="N127" i="3" s="1"/>
  <c r="F126" i="3"/>
  <c r="F125" i="3"/>
  <c r="F124" i="3"/>
  <c r="I124" i="3" s="1"/>
  <c r="F123" i="3"/>
  <c r="I123" i="3" s="1"/>
  <c r="J123" i="3" s="1"/>
  <c r="N123" i="3" s="1"/>
  <c r="F122" i="3"/>
  <c r="F121" i="3"/>
  <c r="F120" i="3"/>
  <c r="I120" i="3" s="1"/>
  <c r="J120" i="3" s="1"/>
  <c r="F119" i="3"/>
  <c r="I119" i="3" s="1"/>
  <c r="J119" i="3" s="1"/>
  <c r="N119" i="3" s="1"/>
  <c r="F118" i="3"/>
  <c r="F117" i="3"/>
  <c r="F116" i="3"/>
  <c r="I116" i="3" s="1"/>
  <c r="F115" i="3"/>
  <c r="I115" i="3" s="1"/>
  <c r="J115" i="3" s="1"/>
  <c r="N115" i="3" s="1"/>
  <c r="F114" i="3"/>
  <c r="F113" i="3"/>
  <c r="F112" i="3"/>
  <c r="I112" i="3" s="1"/>
  <c r="J112" i="3" s="1"/>
  <c r="F111" i="3"/>
  <c r="I111" i="3" s="1"/>
  <c r="J111" i="3" s="1"/>
  <c r="N111" i="3" s="1"/>
  <c r="F110" i="3"/>
  <c r="F109" i="3"/>
  <c r="F108" i="3"/>
  <c r="I108" i="3" s="1"/>
  <c r="F107" i="3"/>
  <c r="I107" i="3" s="1"/>
  <c r="J107" i="3" s="1"/>
  <c r="N107" i="3" s="1"/>
  <c r="F106" i="3"/>
  <c r="F105" i="3"/>
  <c r="F104" i="3"/>
  <c r="I104" i="3" s="1"/>
  <c r="J104" i="3" s="1"/>
  <c r="F103" i="3"/>
  <c r="I103" i="3" s="1"/>
  <c r="J103" i="3" s="1"/>
  <c r="N103" i="3" s="1"/>
  <c r="F102" i="3"/>
  <c r="F101" i="3"/>
  <c r="F100" i="3"/>
  <c r="I100" i="3" s="1"/>
  <c r="F99" i="3"/>
  <c r="I99" i="3" s="1"/>
  <c r="J99" i="3" s="1"/>
  <c r="N99" i="3" s="1"/>
  <c r="F98" i="3"/>
  <c r="F97" i="3"/>
  <c r="F96" i="3"/>
  <c r="I96" i="3" s="1"/>
  <c r="J96" i="3" s="1"/>
  <c r="F95" i="3"/>
  <c r="I95" i="3" s="1"/>
  <c r="J95" i="3" s="1"/>
  <c r="N95" i="3" s="1"/>
  <c r="F94" i="3"/>
  <c r="F93" i="3"/>
  <c r="F92" i="3"/>
  <c r="I92" i="3" s="1"/>
  <c r="F91" i="3"/>
  <c r="I91" i="3" s="1"/>
  <c r="J91" i="3" s="1"/>
  <c r="N91" i="3" s="1"/>
  <c r="F90" i="3"/>
  <c r="F89" i="3"/>
  <c r="F88" i="3"/>
  <c r="I88" i="3" s="1"/>
  <c r="L88" i="3" s="1"/>
  <c r="F87" i="3"/>
  <c r="F86" i="3"/>
  <c r="I86" i="3" s="1"/>
  <c r="L86" i="3" s="1"/>
  <c r="F85" i="3"/>
  <c r="F84" i="3"/>
  <c r="I84" i="3" s="1"/>
  <c r="L84" i="3" s="1"/>
  <c r="F83" i="3"/>
  <c r="I83" i="3" s="1"/>
  <c r="F82" i="3"/>
  <c r="I82" i="3" s="1"/>
  <c r="F81" i="3"/>
  <c r="F80" i="3"/>
  <c r="I80" i="3" s="1"/>
  <c r="L80" i="3" s="1"/>
  <c r="F79" i="3"/>
  <c r="F78" i="3"/>
  <c r="I78" i="3" s="1"/>
  <c r="L78" i="3" s="1"/>
  <c r="F77" i="3"/>
  <c r="I77" i="3" s="1"/>
  <c r="L77" i="3" s="1"/>
  <c r="F76" i="3"/>
  <c r="I76" i="3" s="1"/>
  <c r="L76" i="3" s="1"/>
  <c r="F75" i="3"/>
  <c r="F74" i="3"/>
  <c r="I74" i="3" s="1"/>
  <c r="F73" i="3"/>
  <c r="F72" i="3"/>
  <c r="I72" i="3" s="1"/>
  <c r="L72" i="3" s="1"/>
  <c r="F71" i="3"/>
  <c r="I71" i="3" s="1"/>
  <c r="L71" i="3" s="1"/>
  <c r="F70" i="3"/>
  <c r="I70" i="3" s="1"/>
  <c r="L70" i="3" s="1"/>
  <c r="F69" i="3"/>
  <c r="F68" i="3"/>
  <c r="I68" i="3" s="1"/>
  <c r="L68" i="3" s="1"/>
  <c r="F67" i="3"/>
  <c r="F66" i="3"/>
  <c r="I66" i="3" s="1"/>
  <c r="F65" i="3"/>
  <c r="F64" i="3"/>
  <c r="F63" i="3"/>
  <c r="I63" i="3" s="1"/>
  <c r="L63" i="3" s="1"/>
  <c r="F62" i="3"/>
  <c r="F61" i="3"/>
  <c r="I60" i="3"/>
  <c r="F60" i="3"/>
  <c r="F59" i="3"/>
  <c r="F58" i="3"/>
  <c r="I58" i="3" s="1"/>
  <c r="F57" i="3"/>
  <c r="F56" i="3"/>
  <c r="F55" i="3"/>
  <c r="I55" i="3" s="1"/>
  <c r="L55" i="3" s="1"/>
  <c r="F54" i="3"/>
  <c r="F53" i="3"/>
  <c r="F52" i="3"/>
  <c r="I52" i="3" s="1"/>
  <c r="J52" i="3" s="1"/>
  <c r="N52" i="3" s="1"/>
  <c r="F51" i="3"/>
  <c r="F50" i="3"/>
  <c r="I50" i="3" s="1"/>
  <c r="F49" i="3"/>
  <c r="F48" i="3"/>
  <c r="F47" i="3"/>
  <c r="I47" i="3" s="1"/>
  <c r="L47" i="3" s="1"/>
  <c r="I46" i="3"/>
  <c r="J46" i="3" s="1"/>
  <c r="N46" i="3" s="1"/>
  <c r="F46" i="3"/>
  <c r="I45" i="3"/>
  <c r="J45" i="3" s="1"/>
  <c r="N45" i="3" s="1"/>
  <c r="F45" i="3"/>
  <c r="F44" i="3"/>
  <c r="I44" i="3" s="1"/>
  <c r="J44" i="3" s="1"/>
  <c r="N44" i="3" s="1"/>
  <c r="F43" i="3"/>
  <c r="F42" i="3"/>
  <c r="I42" i="3" s="1"/>
  <c r="F41" i="3"/>
  <c r="F40" i="3"/>
  <c r="F39" i="3"/>
  <c r="I39" i="3" s="1"/>
  <c r="L39" i="3" s="1"/>
  <c r="I38" i="3"/>
  <c r="J38" i="3" s="1"/>
  <c r="N38" i="3" s="1"/>
  <c r="F38" i="3"/>
  <c r="I37" i="3"/>
  <c r="J37" i="3" s="1"/>
  <c r="N37" i="3" s="1"/>
  <c r="F37" i="3"/>
  <c r="I36" i="3"/>
  <c r="J36" i="3" s="1"/>
  <c r="N36" i="3" s="1"/>
  <c r="F36" i="3"/>
  <c r="I35" i="3"/>
  <c r="J35" i="3" s="1"/>
  <c r="N35" i="3" s="1"/>
  <c r="F35" i="3"/>
  <c r="M34" i="3"/>
  <c r="I34" i="3"/>
  <c r="J34" i="3" s="1"/>
  <c r="N34" i="3" s="1"/>
  <c r="F34" i="3"/>
  <c r="I33" i="3"/>
  <c r="J33" i="3" s="1"/>
  <c r="N33" i="3" s="1"/>
  <c r="F33" i="3"/>
  <c r="F32" i="3"/>
  <c r="I31" i="3"/>
  <c r="J31" i="3" s="1"/>
  <c r="N31" i="3" s="1"/>
  <c r="F31" i="3"/>
  <c r="F30" i="3"/>
  <c r="I30" i="3" s="1"/>
  <c r="L30" i="3" s="1"/>
  <c r="F29" i="3"/>
  <c r="I29" i="3" s="1"/>
  <c r="L29" i="3" s="1"/>
  <c r="F28" i="3"/>
  <c r="I27" i="3"/>
  <c r="J27" i="3" s="1"/>
  <c r="N27" i="3" s="1"/>
  <c r="F27" i="3"/>
  <c r="I26" i="3"/>
  <c r="J26" i="3" s="1"/>
  <c r="N26" i="3" s="1"/>
  <c r="F26" i="3"/>
  <c r="I25" i="3"/>
  <c r="J25" i="3" s="1"/>
  <c r="N25" i="3" s="1"/>
  <c r="F25" i="3"/>
  <c r="F24" i="3"/>
  <c r="I23" i="3"/>
  <c r="J23" i="3" s="1"/>
  <c r="N23" i="3" s="1"/>
  <c r="F23" i="3"/>
  <c r="F22" i="3"/>
  <c r="I22" i="3" s="1"/>
  <c r="L22" i="3" s="1"/>
  <c r="F21" i="3"/>
  <c r="I21" i="3" s="1"/>
  <c r="L21" i="3" s="1"/>
  <c r="F20" i="3"/>
  <c r="I19" i="3"/>
  <c r="J19" i="3" s="1"/>
  <c r="N19" i="3" s="1"/>
  <c r="F19" i="3"/>
  <c r="I18" i="3"/>
  <c r="J18" i="3" s="1"/>
  <c r="N18" i="3" s="1"/>
  <c r="F18" i="3"/>
  <c r="I17" i="3"/>
  <c r="J17" i="3" s="1"/>
  <c r="N17" i="3" s="1"/>
  <c r="F17" i="3"/>
  <c r="F16" i="3"/>
  <c r="I15" i="3"/>
  <c r="J15" i="3" s="1"/>
  <c r="N15" i="3" s="1"/>
  <c r="F15" i="3"/>
  <c r="F14" i="3"/>
  <c r="I14" i="3" s="1"/>
  <c r="L14" i="3" s="1"/>
  <c r="F13" i="3"/>
  <c r="I13" i="3" s="1"/>
  <c r="L13" i="3" s="1"/>
  <c r="F12" i="3"/>
  <c r="I11" i="3"/>
  <c r="J11" i="3" s="1"/>
  <c r="F11" i="3"/>
  <c r="J60" i="3" l="1"/>
  <c r="N60" i="3" s="1"/>
  <c r="L60" i="3"/>
  <c r="J116" i="3"/>
  <c r="N116" i="3" s="1"/>
  <c r="L116" i="3"/>
  <c r="J124" i="3"/>
  <c r="N124" i="3" s="1"/>
  <c r="L124" i="3"/>
  <c r="J100" i="3"/>
  <c r="N100" i="3" s="1"/>
  <c r="L100" i="3"/>
  <c r="J108" i="3"/>
  <c r="N108" i="3" s="1"/>
  <c r="L108" i="3"/>
  <c r="J92" i="3"/>
  <c r="N92" i="3" s="1"/>
  <c r="L92" i="3"/>
  <c r="J132" i="3"/>
  <c r="N132" i="3" s="1"/>
  <c r="L132" i="3"/>
  <c r="J154" i="3"/>
  <c r="N154" i="3" s="1"/>
  <c r="L154" i="3"/>
  <c r="L18" i="3"/>
  <c r="M18" i="3" s="1"/>
  <c r="L26" i="3"/>
  <c r="M26" i="3" s="1"/>
  <c r="L153" i="3"/>
  <c r="L145" i="3"/>
  <c r="L137" i="3"/>
  <c r="M137" i="3" s="1"/>
  <c r="L33" i="3"/>
  <c r="M33" i="3" s="1"/>
  <c r="L25" i="3"/>
  <c r="L17" i="3"/>
  <c r="L11" i="3"/>
  <c r="L136" i="3"/>
  <c r="L128" i="3"/>
  <c r="L120" i="3"/>
  <c r="L112" i="3"/>
  <c r="M112" i="3" s="1"/>
  <c r="L104" i="3"/>
  <c r="L96" i="3"/>
  <c r="M96" i="3" s="1"/>
  <c r="L263" i="3"/>
  <c r="M263" i="3" s="1"/>
  <c r="L239" i="3"/>
  <c r="M239" i="3" s="1"/>
  <c r="L127" i="3"/>
  <c r="L119" i="3"/>
  <c r="L111" i="3"/>
  <c r="M111" i="3" s="1"/>
  <c r="L103" i="3"/>
  <c r="L95" i="3"/>
  <c r="M95" i="3" s="1"/>
  <c r="L31" i="3"/>
  <c r="L23" i="3"/>
  <c r="L15" i="3"/>
  <c r="M231" i="3"/>
  <c r="M247" i="3"/>
  <c r="M271" i="3"/>
  <c r="L206" i="3"/>
  <c r="M206" i="3" s="1"/>
  <c r="L190" i="3"/>
  <c r="M190" i="3" s="1"/>
  <c r="L158" i="3"/>
  <c r="L150" i="3"/>
  <c r="L142" i="3"/>
  <c r="L134" i="3"/>
  <c r="M134" i="3" s="1"/>
  <c r="L46" i="3"/>
  <c r="L38" i="3"/>
  <c r="M223" i="3"/>
  <c r="M229" i="3"/>
  <c r="M255" i="3"/>
  <c r="M279" i="3"/>
  <c r="L229" i="3"/>
  <c r="L157" i="3"/>
  <c r="L149" i="3"/>
  <c r="M149" i="3" s="1"/>
  <c r="L141" i="3"/>
  <c r="M141" i="3" s="1"/>
  <c r="L45" i="3"/>
  <c r="L37" i="3"/>
  <c r="M37" i="3" s="1"/>
  <c r="M198" i="3"/>
  <c r="M287" i="3"/>
  <c r="M293" i="3"/>
  <c r="L244" i="3"/>
  <c r="M244" i="3" s="1"/>
  <c r="L52" i="3"/>
  <c r="L44" i="3"/>
  <c r="M44" i="3" s="1"/>
  <c r="L36" i="3"/>
  <c r="M211" i="3"/>
  <c r="J39" i="3"/>
  <c r="N39" i="3" s="1"/>
  <c r="M39" i="3"/>
  <c r="M301" i="3"/>
  <c r="J301" i="3"/>
  <c r="N301" i="3" s="1"/>
  <c r="M285" i="3"/>
  <c r="J285" i="3"/>
  <c r="N285" i="3" s="1"/>
  <c r="J14" i="3"/>
  <c r="N14" i="3" s="1"/>
  <c r="M14" i="3"/>
  <c r="J22" i="3"/>
  <c r="N22" i="3" s="1"/>
  <c r="M22" i="3"/>
  <c r="J30" i="3"/>
  <c r="N30" i="3" s="1"/>
  <c r="M30" i="3"/>
  <c r="M253" i="3"/>
  <c r="J253" i="3"/>
  <c r="N253" i="3" s="1"/>
  <c r="M297" i="3"/>
  <c r="J297" i="3"/>
  <c r="N297" i="3" s="1"/>
  <c r="J13" i="3"/>
  <c r="N13" i="3" s="1"/>
  <c r="M13" i="3"/>
  <c r="J21" i="3"/>
  <c r="N21" i="3" s="1"/>
  <c r="M21" i="3"/>
  <c r="J29" i="3"/>
  <c r="N29" i="3" s="1"/>
  <c r="M29" i="3"/>
  <c r="M277" i="3"/>
  <c r="J277" i="3"/>
  <c r="N277" i="3" s="1"/>
  <c r="M11" i="3"/>
  <c r="I16" i="3"/>
  <c r="L16" i="3" s="1"/>
  <c r="M19" i="3"/>
  <c r="I24" i="3"/>
  <c r="L24" i="3" s="1"/>
  <c r="M27" i="3"/>
  <c r="I32" i="3"/>
  <c r="L32" i="3" s="1"/>
  <c r="M153" i="3"/>
  <c r="J198" i="3"/>
  <c r="N198" i="3" s="1"/>
  <c r="I214" i="3"/>
  <c r="L214" i="3" s="1"/>
  <c r="I220" i="3"/>
  <c r="J237" i="3"/>
  <c r="N237" i="3" s="1"/>
  <c r="I245" i="3"/>
  <c r="L245" i="3" s="1"/>
  <c r="I292" i="3"/>
  <c r="L292" i="3" s="1"/>
  <c r="I54" i="3"/>
  <c r="I294" i="3"/>
  <c r="M119" i="3"/>
  <c r="M136" i="3"/>
  <c r="I186" i="3"/>
  <c r="L186" i="3" s="1"/>
  <c r="I202" i="3"/>
  <c r="L202" i="3" s="1"/>
  <c r="I228" i="3"/>
  <c r="L228" i="3" s="1"/>
  <c r="I276" i="3"/>
  <c r="I283" i="3"/>
  <c r="L283" i="3" s="1"/>
  <c r="I12" i="3"/>
  <c r="L12" i="3" s="1"/>
  <c r="M15" i="3"/>
  <c r="I20" i="3"/>
  <c r="L20" i="3" s="1"/>
  <c r="M23" i="3"/>
  <c r="I28" i="3"/>
  <c r="L28" i="3" s="1"/>
  <c r="M31" i="3"/>
  <c r="M36" i="3"/>
  <c r="I61" i="3"/>
  <c r="M127" i="3"/>
  <c r="J134" i="3"/>
  <c r="N134" i="3" s="1"/>
  <c r="I221" i="3"/>
  <c r="L221" i="3" s="1"/>
  <c r="I236" i="3"/>
  <c r="L236" i="3" s="1"/>
  <c r="J261" i="3"/>
  <c r="N261" i="3" s="1"/>
  <c r="I269" i="3"/>
  <c r="L269" i="3" s="1"/>
  <c r="J293" i="3"/>
  <c r="N293" i="3" s="1"/>
  <c r="I295" i="3"/>
  <c r="L295" i="3" s="1"/>
  <c r="M17" i="3"/>
  <c r="M25" i="3"/>
  <c r="I53" i="3"/>
  <c r="M103" i="3"/>
  <c r="M145" i="3"/>
  <c r="M157" i="3"/>
  <c r="I194" i="3"/>
  <c r="L194" i="3" s="1"/>
  <c r="I210" i="3"/>
  <c r="L210" i="3" s="1"/>
  <c r="I216" i="3"/>
  <c r="L216" i="3" s="1"/>
  <c r="J229" i="3"/>
  <c r="N229" i="3" s="1"/>
  <c r="I241" i="3"/>
  <c r="L241" i="3" s="1"/>
  <c r="I252" i="3"/>
  <c r="I284" i="3"/>
  <c r="I62" i="3"/>
  <c r="M91" i="3"/>
  <c r="M123" i="3"/>
  <c r="M86" i="3"/>
  <c r="J86" i="3"/>
  <c r="N86" i="3" s="1"/>
  <c r="J66" i="3"/>
  <c r="N66" i="3" s="1"/>
  <c r="M66" i="3"/>
  <c r="M82" i="3"/>
  <c r="J82" i="3"/>
  <c r="N82" i="3" s="1"/>
  <c r="J63" i="3"/>
  <c r="N63" i="3" s="1"/>
  <c r="M63" i="3"/>
  <c r="M76" i="3"/>
  <c r="J76" i="3"/>
  <c r="N76" i="3" s="1"/>
  <c r="J58" i="3"/>
  <c r="N58" i="3" s="1"/>
  <c r="M58" i="3"/>
  <c r="J55" i="3"/>
  <c r="N55" i="3" s="1"/>
  <c r="M55" i="3"/>
  <c r="M83" i="3"/>
  <c r="J83" i="3"/>
  <c r="N83" i="3" s="1"/>
  <c r="J50" i="3"/>
  <c r="N50" i="3" s="1"/>
  <c r="M50" i="3"/>
  <c r="M74" i="3"/>
  <c r="J74" i="3"/>
  <c r="N74" i="3" s="1"/>
  <c r="M77" i="3"/>
  <c r="J77" i="3"/>
  <c r="N77" i="3" s="1"/>
  <c r="M70" i="3"/>
  <c r="J70" i="3"/>
  <c r="N70" i="3" s="1"/>
  <c r="J47" i="3"/>
  <c r="N47" i="3" s="1"/>
  <c r="M47" i="3"/>
  <c r="M68" i="3"/>
  <c r="J68" i="3"/>
  <c r="N68" i="3" s="1"/>
  <c r="M71" i="3"/>
  <c r="J71" i="3"/>
  <c r="N71" i="3" s="1"/>
  <c r="M84" i="3"/>
  <c r="J84" i="3"/>
  <c r="N84" i="3" s="1"/>
  <c r="M80" i="3"/>
  <c r="J80" i="3"/>
  <c r="N80" i="3" s="1"/>
  <c r="J42" i="3"/>
  <c r="N42" i="3" s="1"/>
  <c r="M42" i="3"/>
  <c r="M78" i="3"/>
  <c r="J78" i="3"/>
  <c r="N78" i="3" s="1"/>
  <c r="M72" i="3"/>
  <c r="J72" i="3"/>
  <c r="N72" i="3" s="1"/>
  <c r="M88" i="3"/>
  <c r="J88" i="3"/>
  <c r="N88" i="3" s="1"/>
  <c r="I143" i="3"/>
  <c r="L143" i="3" s="1"/>
  <c r="I148" i="3"/>
  <c r="L148" i="3" s="1"/>
  <c r="I159" i="3"/>
  <c r="L159" i="3" s="1"/>
  <c r="I162" i="3"/>
  <c r="L162" i="3" s="1"/>
  <c r="M234" i="3"/>
  <c r="J234" i="3"/>
  <c r="N234" i="3" s="1"/>
  <c r="M35" i="3"/>
  <c r="I41" i="3"/>
  <c r="L41" i="3" s="1"/>
  <c r="I49" i="3"/>
  <c r="L49" i="3" s="1"/>
  <c r="M52" i="3"/>
  <c r="I57" i="3"/>
  <c r="L57" i="3" s="1"/>
  <c r="M60" i="3"/>
  <c r="I65" i="3"/>
  <c r="L65" i="3" s="1"/>
  <c r="I173" i="3"/>
  <c r="L173" i="3" s="1"/>
  <c r="I176" i="3"/>
  <c r="L176" i="3" s="1"/>
  <c r="I195" i="3"/>
  <c r="L195" i="3" s="1"/>
  <c r="I89" i="3"/>
  <c r="L89" i="3" s="1"/>
  <c r="I155" i="3"/>
  <c r="L155" i="3" s="1"/>
  <c r="I160" i="3"/>
  <c r="L160" i="3" s="1"/>
  <c r="I171" i="3"/>
  <c r="L171" i="3" s="1"/>
  <c r="M268" i="3"/>
  <c r="J268" i="3"/>
  <c r="N268" i="3" s="1"/>
  <c r="M46" i="3"/>
  <c r="I51" i="3"/>
  <c r="L51" i="3" s="1"/>
  <c r="I67" i="3"/>
  <c r="L67" i="3" s="1"/>
  <c r="I69" i="3"/>
  <c r="L69" i="3" s="1"/>
  <c r="I73" i="3"/>
  <c r="L73" i="3" s="1"/>
  <c r="I75" i="3"/>
  <c r="L75" i="3" s="1"/>
  <c r="I79" i="3"/>
  <c r="L79" i="3" s="1"/>
  <c r="I81" i="3"/>
  <c r="L81" i="3" s="1"/>
  <c r="I85" i="3"/>
  <c r="L85" i="3" s="1"/>
  <c r="I87" i="3"/>
  <c r="L87" i="3" s="1"/>
  <c r="I93" i="3"/>
  <c r="L93" i="3" s="1"/>
  <c r="I97" i="3"/>
  <c r="L97" i="3" s="1"/>
  <c r="I101" i="3"/>
  <c r="L101" i="3" s="1"/>
  <c r="I105" i="3"/>
  <c r="L105" i="3" s="1"/>
  <c r="I109" i="3"/>
  <c r="L109" i="3" s="1"/>
  <c r="I113" i="3"/>
  <c r="L113" i="3" s="1"/>
  <c r="I117" i="3"/>
  <c r="L117" i="3" s="1"/>
  <c r="I121" i="3"/>
  <c r="L121" i="3" s="1"/>
  <c r="I125" i="3"/>
  <c r="L125" i="3" s="1"/>
  <c r="I129" i="3"/>
  <c r="L129" i="3" s="1"/>
  <c r="I133" i="3"/>
  <c r="L133" i="3" s="1"/>
  <c r="I140" i="3"/>
  <c r="L140" i="3" s="1"/>
  <c r="M272" i="3"/>
  <c r="J272" i="3"/>
  <c r="N272" i="3" s="1"/>
  <c r="M302" i="3"/>
  <c r="J302" i="3"/>
  <c r="N302" i="3" s="1"/>
  <c r="I40" i="3"/>
  <c r="L40" i="3" s="1"/>
  <c r="I48" i="3"/>
  <c r="L48" i="3" s="1"/>
  <c r="I56" i="3"/>
  <c r="L56" i="3" s="1"/>
  <c r="I64" i="3"/>
  <c r="L64" i="3" s="1"/>
  <c r="I151" i="3"/>
  <c r="L151" i="3" s="1"/>
  <c r="I156" i="3"/>
  <c r="L156" i="3" s="1"/>
  <c r="I266" i="3"/>
  <c r="L266" i="3" s="1"/>
  <c r="I275" i="3"/>
  <c r="L275" i="3" s="1"/>
  <c r="I281" i="3"/>
  <c r="L281" i="3" s="1"/>
  <c r="M300" i="3"/>
  <c r="J300" i="3"/>
  <c r="N300" i="3" s="1"/>
  <c r="I130" i="3"/>
  <c r="L130" i="3" s="1"/>
  <c r="I226" i="3"/>
  <c r="L226" i="3" s="1"/>
  <c r="I249" i="3"/>
  <c r="L249" i="3" s="1"/>
  <c r="I144" i="3"/>
  <c r="L144" i="3" s="1"/>
  <c r="M278" i="3"/>
  <c r="J278" i="3"/>
  <c r="N278" i="3" s="1"/>
  <c r="M38" i="3"/>
  <c r="I43" i="3"/>
  <c r="L43" i="3" s="1"/>
  <c r="I59" i="3"/>
  <c r="L59" i="3" s="1"/>
  <c r="I94" i="3"/>
  <c r="L94" i="3" s="1"/>
  <c r="I98" i="3"/>
  <c r="L98" i="3" s="1"/>
  <c r="I110" i="3"/>
  <c r="L110" i="3" s="1"/>
  <c r="I118" i="3"/>
  <c r="L118" i="3" s="1"/>
  <c r="I122" i="3"/>
  <c r="L122" i="3" s="1"/>
  <c r="M45" i="3"/>
  <c r="I138" i="3"/>
  <c r="L138" i="3" s="1"/>
  <c r="I147" i="3"/>
  <c r="L147" i="3" s="1"/>
  <c r="I152" i="3"/>
  <c r="L152" i="3" s="1"/>
  <c r="M240" i="3"/>
  <c r="J240" i="3"/>
  <c r="N240" i="3" s="1"/>
  <c r="I243" i="3"/>
  <c r="L243" i="3" s="1"/>
  <c r="I90" i="3"/>
  <c r="L90" i="3" s="1"/>
  <c r="I102" i="3"/>
  <c r="L102" i="3" s="1"/>
  <c r="I106" i="3"/>
  <c r="L106" i="3" s="1"/>
  <c r="I114" i="3"/>
  <c r="L114" i="3" s="1"/>
  <c r="I126" i="3"/>
  <c r="L126" i="3" s="1"/>
  <c r="I178" i="3"/>
  <c r="L178" i="3" s="1"/>
  <c r="J200" i="3"/>
  <c r="N200" i="3" s="1"/>
  <c r="M200" i="3"/>
  <c r="J211" i="3"/>
  <c r="N211" i="3" s="1"/>
  <c r="I215" i="3"/>
  <c r="L215" i="3" s="1"/>
  <c r="M295" i="3"/>
  <c r="J295" i="3"/>
  <c r="N295" i="3" s="1"/>
  <c r="I135" i="3"/>
  <c r="L135" i="3" s="1"/>
  <c r="M163" i="3"/>
  <c r="J163" i="3"/>
  <c r="N163" i="3" s="1"/>
  <c r="I165" i="3"/>
  <c r="L165" i="3" s="1"/>
  <c r="M179" i="3"/>
  <c r="J179" i="3"/>
  <c r="N179" i="3" s="1"/>
  <c r="I181" i="3"/>
  <c r="L181" i="3" s="1"/>
  <c r="I199" i="3"/>
  <c r="L199" i="3" s="1"/>
  <c r="I213" i="3"/>
  <c r="L213" i="3" s="1"/>
  <c r="M218" i="3"/>
  <c r="J218" i="3"/>
  <c r="N218" i="3" s="1"/>
  <c r="M257" i="3"/>
  <c r="J257" i="3"/>
  <c r="N257" i="3" s="1"/>
  <c r="M260" i="3"/>
  <c r="J260" i="3"/>
  <c r="N260" i="3" s="1"/>
  <c r="M92" i="3"/>
  <c r="M100" i="3"/>
  <c r="M104" i="3"/>
  <c r="M108" i="3"/>
  <c r="M116" i="3"/>
  <c r="M120" i="3"/>
  <c r="M124" i="3"/>
  <c r="M128" i="3"/>
  <c r="M132" i="3"/>
  <c r="I197" i="3"/>
  <c r="L197" i="3" s="1"/>
  <c r="M202" i="3"/>
  <c r="J202" i="3"/>
  <c r="N202" i="3" s="1"/>
  <c r="M225" i="3"/>
  <c r="J225" i="3"/>
  <c r="N225" i="3" s="1"/>
  <c r="M228" i="3"/>
  <c r="M289" i="3"/>
  <c r="J289" i="3"/>
  <c r="N289" i="3" s="1"/>
  <c r="I139" i="3"/>
  <c r="L139" i="3" s="1"/>
  <c r="I168" i="3"/>
  <c r="L168" i="3" s="1"/>
  <c r="I170" i="3"/>
  <c r="L170" i="3" s="1"/>
  <c r="I184" i="3"/>
  <c r="L184" i="3" s="1"/>
  <c r="M186" i="3"/>
  <c r="J186" i="3"/>
  <c r="N186" i="3" s="1"/>
  <c r="J216" i="3"/>
  <c r="N216" i="3" s="1"/>
  <c r="M216" i="3"/>
  <c r="M230" i="3"/>
  <c r="J230" i="3"/>
  <c r="N230" i="3" s="1"/>
  <c r="M246" i="3"/>
  <c r="J246" i="3"/>
  <c r="N246" i="3" s="1"/>
  <c r="I258" i="3"/>
  <c r="L258" i="3" s="1"/>
  <c r="M167" i="3"/>
  <c r="J167" i="3"/>
  <c r="N167" i="3" s="1"/>
  <c r="M175" i="3"/>
  <c r="J175" i="3"/>
  <c r="N175" i="3" s="1"/>
  <c r="M183" i="3"/>
  <c r="J183" i="3"/>
  <c r="N183" i="3" s="1"/>
  <c r="I189" i="3"/>
  <c r="L189" i="3" s="1"/>
  <c r="I191" i="3"/>
  <c r="L191" i="3" s="1"/>
  <c r="I205" i="3"/>
  <c r="L205" i="3" s="1"/>
  <c r="I207" i="3"/>
  <c r="L207" i="3" s="1"/>
  <c r="M222" i="3"/>
  <c r="J222" i="3"/>
  <c r="N222" i="3" s="1"/>
  <c r="I232" i="3"/>
  <c r="L232" i="3" s="1"/>
  <c r="I235" i="3"/>
  <c r="L235" i="3" s="1"/>
  <c r="M241" i="3"/>
  <c r="J241" i="3"/>
  <c r="N241" i="3" s="1"/>
  <c r="I250" i="3"/>
  <c r="L250" i="3" s="1"/>
  <c r="M262" i="3"/>
  <c r="J262" i="3"/>
  <c r="N262" i="3" s="1"/>
  <c r="I290" i="3"/>
  <c r="L290" i="3" s="1"/>
  <c r="M292" i="3"/>
  <c r="J292" i="3"/>
  <c r="N292" i="3" s="1"/>
  <c r="M298" i="3"/>
  <c r="J298" i="3"/>
  <c r="N298" i="3" s="1"/>
  <c r="M164" i="3"/>
  <c r="J164" i="3"/>
  <c r="N164" i="3" s="1"/>
  <c r="M172" i="3"/>
  <c r="J172" i="3"/>
  <c r="N172" i="3" s="1"/>
  <c r="M180" i="3"/>
  <c r="J180" i="3"/>
  <c r="N180" i="3" s="1"/>
  <c r="I224" i="3"/>
  <c r="L224" i="3" s="1"/>
  <c r="M254" i="3"/>
  <c r="J254" i="3"/>
  <c r="N254" i="3" s="1"/>
  <c r="I264" i="3"/>
  <c r="L264" i="3" s="1"/>
  <c r="I267" i="3"/>
  <c r="L267" i="3" s="1"/>
  <c r="M273" i="3"/>
  <c r="J273" i="3"/>
  <c r="N273" i="3" s="1"/>
  <c r="I282" i="3"/>
  <c r="L282" i="3" s="1"/>
  <c r="M142" i="3"/>
  <c r="M146" i="3"/>
  <c r="M150" i="3"/>
  <c r="M154" i="3"/>
  <c r="M158" i="3"/>
  <c r="M161" i="3"/>
  <c r="J161" i="3"/>
  <c r="N161" i="3" s="1"/>
  <c r="M169" i="3"/>
  <c r="J169" i="3"/>
  <c r="N169" i="3" s="1"/>
  <c r="M177" i="3"/>
  <c r="J177" i="3"/>
  <c r="N177" i="3" s="1"/>
  <c r="M185" i="3"/>
  <c r="J185" i="3"/>
  <c r="N185" i="3" s="1"/>
  <c r="I187" i="3"/>
  <c r="L187" i="3" s="1"/>
  <c r="I203" i="3"/>
  <c r="L203" i="3" s="1"/>
  <c r="I219" i="3"/>
  <c r="L219" i="3" s="1"/>
  <c r="J244" i="3"/>
  <c r="N244" i="3" s="1"/>
  <c r="I256" i="3"/>
  <c r="L256" i="3" s="1"/>
  <c r="M286" i="3"/>
  <c r="J286" i="3"/>
  <c r="N286" i="3" s="1"/>
  <c r="M166" i="3"/>
  <c r="J166" i="3"/>
  <c r="N166" i="3" s="1"/>
  <c r="M174" i="3"/>
  <c r="J174" i="3"/>
  <c r="N174" i="3" s="1"/>
  <c r="M182" i="3"/>
  <c r="J182" i="3"/>
  <c r="N182" i="3" s="1"/>
  <c r="I192" i="3"/>
  <c r="L192" i="3" s="1"/>
  <c r="M194" i="3"/>
  <c r="J194" i="3"/>
  <c r="N194" i="3" s="1"/>
  <c r="I208" i="3"/>
  <c r="L208" i="3" s="1"/>
  <c r="M210" i="3"/>
  <c r="J210" i="3"/>
  <c r="N210" i="3" s="1"/>
  <c r="M236" i="3"/>
  <c r="J236" i="3"/>
  <c r="N236" i="3" s="1"/>
  <c r="I251" i="3"/>
  <c r="L251" i="3" s="1"/>
  <c r="J276" i="3"/>
  <c r="N276" i="3" s="1"/>
  <c r="I288" i="3"/>
  <c r="L288" i="3" s="1"/>
  <c r="I299" i="3"/>
  <c r="L299" i="3" s="1"/>
  <c r="I188" i="3"/>
  <c r="L188" i="3" s="1"/>
  <c r="I196" i="3"/>
  <c r="L196" i="3" s="1"/>
  <c r="I204" i="3"/>
  <c r="L204" i="3" s="1"/>
  <c r="I212" i="3"/>
  <c r="L212" i="3" s="1"/>
  <c r="I233" i="3"/>
  <c r="L233" i="3" s="1"/>
  <c r="M238" i="3"/>
  <c r="J238" i="3"/>
  <c r="N238" i="3" s="1"/>
  <c r="M248" i="3"/>
  <c r="J248" i="3"/>
  <c r="N248" i="3" s="1"/>
  <c r="I265" i="3"/>
  <c r="L265" i="3" s="1"/>
  <c r="M270" i="3"/>
  <c r="J270" i="3"/>
  <c r="N270" i="3" s="1"/>
  <c r="M280" i="3"/>
  <c r="J280" i="3"/>
  <c r="N280" i="3" s="1"/>
  <c r="I303" i="3"/>
  <c r="L303" i="3" s="1"/>
  <c r="I193" i="3"/>
  <c r="L193" i="3" s="1"/>
  <c r="I201" i="3"/>
  <c r="L201" i="3" s="1"/>
  <c r="I209" i="3"/>
  <c r="L209" i="3" s="1"/>
  <c r="I217" i="3"/>
  <c r="L217" i="3" s="1"/>
  <c r="J220" i="3"/>
  <c r="N220" i="3" s="1"/>
  <c r="I227" i="3"/>
  <c r="L227" i="3" s="1"/>
  <c r="I242" i="3"/>
  <c r="L242" i="3" s="1"/>
  <c r="J252" i="3"/>
  <c r="N252" i="3" s="1"/>
  <c r="I259" i="3"/>
  <c r="L259" i="3" s="1"/>
  <c r="I274" i="3"/>
  <c r="L274" i="3" s="1"/>
  <c r="I291" i="3"/>
  <c r="L291" i="3" s="1"/>
  <c r="I296" i="3"/>
  <c r="L296" i="3" s="1"/>
  <c r="J223" i="3"/>
  <c r="N223" i="3" s="1"/>
  <c r="J231" i="3"/>
  <c r="N231" i="3" s="1"/>
  <c r="J239" i="3"/>
  <c r="N239" i="3" s="1"/>
  <c r="J247" i="3"/>
  <c r="N247" i="3" s="1"/>
  <c r="J255" i="3"/>
  <c r="N255" i="3" s="1"/>
  <c r="J263" i="3"/>
  <c r="N263" i="3" s="1"/>
  <c r="J271" i="3"/>
  <c r="N271" i="3" s="1"/>
  <c r="J279" i="3"/>
  <c r="N279" i="3" s="1"/>
  <c r="J287" i="3"/>
  <c r="N287" i="3" s="1"/>
  <c r="J294" i="3"/>
  <c r="N294" i="3" s="1"/>
  <c r="L252" i="3" l="1"/>
  <c r="M252" i="3" s="1"/>
  <c r="J53" i="3"/>
  <c r="N53" i="3" s="1"/>
  <c r="L53" i="3"/>
  <c r="M53" i="3" s="1"/>
  <c r="L220" i="3"/>
  <c r="M220" i="3" s="1"/>
  <c r="L294" i="3"/>
  <c r="M294" i="3" s="1"/>
  <c r="J62" i="3"/>
  <c r="N62" i="3" s="1"/>
  <c r="L62" i="3"/>
  <c r="M62" i="3" s="1"/>
  <c r="J61" i="3"/>
  <c r="N61" i="3" s="1"/>
  <c r="L61" i="3"/>
  <c r="M61" i="3" s="1"/>
  <c r="J54" i="3"/>
  <c r="N54" i="3" s="1"/>
  <c r="L54" i="3"/>
  <c r="M54" i="3" s="1"/>
  <c r="J228" i="3"/>
  <c r="N228" i="3" s="1"/>
  <c r="M284" i="3"/>
  <c r="L284" i="3"/>
  <c r="L276" i="3"/>
  <c r="M276" i="3" s="1"/>
  <c r="J28" i="3"/>
  <c r="N28" i="3" s="1"/>
  <c r="M28" i="3"/>
  <c r="M245" i="3"/>
  <c r="J245" i="3"/>
  <c r="N245" i="3" s="1"/>
  <c r="J16" i="3"/>
  <c r="N16" i="3" s="1"/>
  <c r="M16" i="3"/>
  <c r="M221" i="3"/>
  <c r="J221" i="3"/>
  <c r="N221" i="3" s="1"/>
  <c r="J20" i="3"/>
  <c r="N20" i="3" s="1"/>
  <c r="M20" i="3"/>
  <c r="M283" i="3"/>
  <c r="J283" i="3"/>
  <c r="N283" i="3" s="1"/>
  <c r="J32" i="3"/>
  <c r="N32" i="3" s="1"/>
  <c r="M32" i="3"/>
  <c r="J12" i="3"/>
  <c r="N12" i="3" s="1"/>
  <c r="M12" i="3"/>
  <c r="M214" i="3"/>
  <c r="J214" i="3"/>
  <c r="N214" i="3" s="1"/>
  <c r="J284" i="3"/>
  <c r="N284" i="3" s="1"/>
  <c r="M269" i="3"/>
  <c r="J269" i="3"/>
  <c r="N269" i="3" s="1"/>
  <c r="J24" i="3"/>
  <c r="N24" i="3" s="1"/>
  <c r="M24" i="3"/>
  <c r="M265" i="3"/>
  <c r="J265" i="3"/>
  <c r="N265" i="3" s="1"/>
  <c r="M250" i="3"/>
  <c r="J250" i="3"/>
  <c r="N250" i="3" s="1"/>
  <c r="M224" i="3"/>
  <c r="J224" i="3"/>
  <c r="N224" i="3" s="1"/>
  <c r="J114" i="3"/>
  <c r="N114" i="3" s="1"/>
  <c r="M114" i="3"/>
  <c r="J138" i="3"/>
  <c r="N138" i="3" s="1"/>
  <c r="M138" i="3"/>
  <c r="J118" i="3"/>
  <c r="N118" i="3" s="1"/>
  <c r="M118" i="3"/>
  <c r="J59" i="3"/>
  <c r="N59" i="3" s="1"/>
  <c r="M59" i="3"/>
  <c r="M226" i="3"/>
  <c r="J226" i="3"/>
  <c r="N226" i="3" s="1"/>
  <c r="M69" i="3"/>
  <c r="J69" i="3"/>
  <c r="N69" i="3" s="1"/>
  <c r="M171" i="3"/>
  <c r="J171" i="3"/>
  <c r="N171" i="3" s="1"/>
  <c r="J49" i="3"/>
  <c r="N49" i="3" s="1"/>
  <c r="M49" i="3"/>
  <c r="M193" i="3"/>
  <c r="J193" i="3"/>
  <c r="N193" i="3" s="1"/>
  <c r="M299" i="3"/>
  <c r="J299" i="3"/>
  <c r="N299" i="3" s="1"/>
  <c r="M267" i="3"/>
  <c r="J267" i="3"/>
  <c r="N267" i="3" s="1"/>
  <c r="M207" i="3"/>
  <c r="J207" i="3"/>
  <c r="N207" i="3" s="1"/>
  <c r="M197" i="3"/>
  <c r="J197" i="3"/>
  <c r="N197" i="3" s="1"/>
  <c r="M181" i="3"/>
  <c r="J181" i="3"/>
  <c r="N181" i="3" s="1"/>
  <c r="J135" i="3"/>
  <c r="N135" i="3" s="1"/>
  <c r="M135" i="3"/>
  <c r="J43" i="3"/>
  <c r="N43" i="3" s="1"/>
  <c r="M43" i="3"/>
  <c r="J125" i="3"/>
  <c r="N125" i="3" s="1"/>
  <c r="M125" i="3"/>
  <c r="J109" i="3"/>
  <c r="N109" i="3" s="1"/>
  <c r="M109" i="3"/>
  <c r="J93" i="3"/>
  <c r="N93" i="3" s="1"/>
  <c r="M93" i="3"/>
  <c r="M67" i="3"/>
  <c r="J67" i="3"/>
  <c r="N67" i="3" s="1"/>
  <c r="M176" i="3"/>
  <c r="J176" i="3"/>
  <c r="N176" i="3" s="1"/>
  <c r="J159" i="3"/>
  <c r="N159" i="3" s="1"/>
  <c r="M159" i="3"/>
  <c r="M303" i="3"/>
  <c r="J303" i="3"/>
  <c r="N303" i="3" s="1"/>
  <c r="M184" i="3"/>
  <c r="J184" i="3"/>
  <c r="N184" i="3" s="1"/>
  <c r="J106" i="3"/>
  <c r="N106" i="3" s="1"/>
  <c r="M106" i="3"/>
  <c r="J110" i="3"/>
  <c r="N110" i="3" s="1"/>
  <c r="M110" i="3"/>
  <c r="M266" i="3"/>
  <c r="J266" i="3"/>
  <c r="N266" i="3" s="1"/>
  <c r="J64" i="3"/>
  <c r="N64" i="3" s="1"/>
  <c r="M64" i="3"/>
  <c r="M87" i="3"/>
  <c r="J87" i="3"/>
  <c r="N87" i="3" s="1"/>
  <c r="M160" i="3"/>
  <c r="J160" i="3"/>
  <c r="N160" i="3" s="1"/>
  <c r="J41" i="3"/>
  <c r="N41" i="3" s="1"/>
  <c r="M41" i="3"/>
  <c r="M274" i="3"/>
  <c r="J274" i="3"/>
  <c r="N274" i="3" s="1"/>
  <c r="J196" i="3"/>
  <c r="N196" i="3" s="1"/>
  <c r="M196" i="3"/>
  <c r="M187" i="3"/>
  <c r="J187" i="3"/>
  <c r="N187" i="3" s="1"/>
  <c r="M258" i="3"/>
  <c r="J258" i="3"/>
  <c r="N258" i="3" s="1"/>
  <c r="J201" i="3"/>
  <c r="N201" i="3" s="1"/>
  <c r="M201" i="3"/>
  <c r="M296" i="3"/>
  <c r="J296" i="3"/>
  <c r="N296" i="3" s="1"/>
  <c r="M242" i="3"/>
  <c r="J242" i="3"/>
  <c r="N242" i="3" s="1"/>
  <c r="J208" i="3"/>
  <c r="N208" i="3" s="1"/>
  <c r="M208" i="3"/>
  <c r="M256" i="3"/>
  <c r="J256" i="3"/>
  <c r="N256" i="3" s="1"/>
  <c r="M235" i="3"/>
  <c r="J235" i="3"/>
  <c r="N235" i="3" s="1"/>
  <c r="J130" i="3"/>
  <c r="N130" i="3" s="1"/>
  <c r="M130" i="3"/>
  <c r="J56" i="3"/>
  <c r="N56" i="3" s="1"/>
  <c r="M56" i="3"/>
  <c r="J121" i="3"/>
  <c r="N121" i="3" s="1"/>
  <c r="M121" i="3"/>
  <c r="M85" i="3"/>
  <c r="J85" i="3"/>
  <c r="N85" i="3" s="1"/>
  <c r="J148" i="3"/>
  <c r="N148" i="3" s="1"/>
  <c r="M148" i="3"/>
  <c r="J155" i="3"/>
  <c r="N155" i="3" s="1"/>
  <c r="M155" i="3"/>
  <c r="J212" i="3"/>
  <c r="N212" i="3" s="1"/>
  <c r="M212" i="3"/>
  <c r="M219" i="3"/>
  <c r="J219" i="3"/>
  <c r="N219" i="3" s="1"/>
  <c r="M282" i="3"/>
  <c r="J282" i="3"/>
  <c r="N282" i="3" s="1"/>
  <c r="M191" i="3"/>
  <c r="J191" i="3"/>
  <c r="N191" i="3" s="1"/>
  <c r="M165" i="3"/>
  <c r="J165" i="3"/>
  <c r="N165" i="3" s="1"/>
  <c r="J40" i="3"/>
  <c r="N40" i="3" s="1"/>
  <c r="M40" i="3"/>
  <c r="M133" i="3"/>
  <c r="J133" i="3"/>
  <c r="N133" i="3" s="1"/>
  <c r="J117" i="3"/>
  <c r="N117" i="3" s="1"/>
  <c r="M117" i="3"/>
  <c r="J101" i="3"/>
  <c r="N101" i="3" s="1"/>
  <c r="M101" i="3"/>
  <c r="M79" i="3"/>
  <c r="J79" i="3"/>
  <c r="N79" i="3" s="1"/>
  <c r="J143" i="3"/>
  <c r="N143" i="3" s="1"/>
  <c r="M143" i="3"/>
  <c r="M209" i="3"/>
  <c r="J209" i="3"/>
  <c r="N209" i="3" s="1"/>
  <c r="M189" i="3"/>
  <c r="J189" i="3"/>
  <c r="N189" i="3" s="1"/>
  <c r="M259" i="3"/>
  <c r="J259" i="3"/>
  <c r="N259" i="3" s="1"/>
  <c r="J188" i="3"/>
  <c r="N188" i="3" s="1"/>
  <c r="M188" i="3"/>
  <c r="J139" i="3"/>
  <c r="N139" i="3" s="1"/>
  <c r="M139" i="3"/>
  <c r="M290" i="3"/>
  <c r="J290" i="3"/>
  <c r="N290" i="3" s="1"/>
  <c r="M205" i="3"/>
  <c r="J205" i="3"/>
  <c r="N205" i="3" s="1"/>
  <c r="M178" i="3"/>
  <c r="J178" i="3"/>
  <c r="N178" i="3" s="1"/>
  <c r="J140" i="3"/>
  <c r="N140" i="3" s="1"/>
  <c r="M140" i="3"/>
  <c r="J105" i="3"/>
  <c r="N105" i="3" s="1"/>
  <c r="M105" i="3"/>
  <c r="J51" i="3"/>
  <c r="N51" i="3" s="1"/>
  <c r="M51" i="3"/>
  <c r="M173" i="3"/>
  <c r="J173" i="3"/>
  <c r="N173" i="3" s="1"/>
  <c r="M291" i="3"/>
  <c r="J291" i="3"/>
  <c r="N291" i="3" s="1"/>
  <c r="M227" i="3"/>
  <c r="J227" i="3"/>
  <c r="N227" i="3" s="1"/>
  <c r="M233" i="3"/>
  <c r="J233" i="3"/>
  <c r="N233" i="3" s="1"/>
  <c r="M288" i="3"/>
  <c r="J288" i="3"/>
  <c r="N288" i="3" s="1"/>
  <c r="M264" i="3"/>
  <c r="J264" i="3"/>
  <c r="N264" i="3" s="1"/>
  <c r="M170" i="3"/>
  <c r="J170" i="3"/>
  <c r="N170" i="3" s="1"/>
  <c r="M213" i="3"/>
  <c r="J213" i="3"/>
  <c r="N213" i="3" s="1"/>
  <c r="M215" i="3"/>
  <c r="J215" i="3"/>
  <c r="N215" i="3" s="1"/>
  <c r="J102" i="3"/>
  <c r="N102" i="3" s="1"/>
  <c r="M102" i="3"/>
  <c r="J152" i="3"/>
  <c r="N152" i="3" s="1"/>
  <c r="M152" i="3"/>
  <c r="J98" i="3"/>
  <c r="N98" i="3" s="1"/>
  <c r="M98" i="3"/>
  <c r="J156" i="3"/>
  <c r="N156" i="3" s="1"/>
  <c r="M156" i="3"/>
  <c r="J48" i="3"/>
  <c r="N48" i="3" s="1"/>
  <c r="M48" i="3"/>
  <c r="M81" i="3"/>
  <c r="J81" i="3"/>
  <c r="N81" i="3" s="1"/>
  <c r="J65" i="3"/>
  <c r="N65" i="3" s="1"/>
  <c r="M65" i="3"/>
  <c r="J217" i="3"/>
  <c r="N217" i="3" s="1"/>
  <c r="M217" i="3"/>
  <c r="J204" i="3"/>
  <c r="N204" i="3" s="1"/>
  <c r="M204" i="3"/>
  <c r="M251" i="3"/>
  <c r="J251" i="3"/>
  <c r="N251" i="3" s="1"/>
  <c r="J192" i="3"/>
  <c r="N192" i="3" s="1"/>
  <c r="M192" i="3"/>
  <c r="M203" i="3"/>
  <c r="J203" i="3"/>
  <c r="N203" i="3" s="1"/>
  <c r="M232" i="3"/>
  <c r="J232" i="3"/>
  <c r="N232" i="3" s="1"/>
  <c r="M168" i="3"/>
  <c r="J168" i="3"/>
  <c r="N168" i="3" s="1"/>
  <c r="M199" i="3"/>
  <c r="J199" i="3"/>
  <c r="N199" i="3" s="1"/>
  <c r="J126" i="3"/>
  <c r="N126" i="3" s="1"/>
  <c r="M126" i="3"/>
  <c r="J90" i="3"/>
  <c r="N90" i="3" s="1"/>
  <c r="M90" i="3"/>
  <c r="J147" i="3"/>
  <c r="N147" i="3" s="1"/>
  <c r="M147" i="3"/>
  <c r="J122" i="3"/>
  <c r="N122" i="3" s="1"/>
  <c r="M122" i="3"/>
  <c r="J94" i="3"/>
  <c r="N94" i="3" s="1"/>
  <c r="M94" i="3"/>
  <c r="J144" i="3"/>
  <c r="N144" i="3" s="1"/>
  <c r="M144" i="3"/>
  <c r="M281" i="3"/>
  <c r="J281" i="3"/>
  <c r="N281" i="3" s="1"/>
  <c r="J151" i="3"/>
  <c r="N151" i="3" s="1"/>
  <c r="M151" i="3"/>
  <c r="M75" i="3"/>
  <c r="J75" i="3"/>
  <c r="N75" i="3" s="1"/>
  <c r="M89" i="3"/>
  <c r="J89" i="3"/>
  <c r="N89" i="3" s="1"/>
  <c r="J57" i="3"/>
  <c r="N57" i="3" s="1"/>
  <c r="M57" i="3"/>
  <c r="M243" i="3"/>
  <c r="J243" i="3"/>
  <c r="N243" i="3" s="1"/>
  <c r="M249" i="3"/>
  <c r="J249" i="3"/>
  <c r="N249" i="3" s="1"/>
  <c r="M275" i="3"/>
  <c r="J275" i="3"/>
  <c r="N275" i="3" s="1"/>
  <c r="J129" i="3"/>
  <c r="N129" i="3" s="1"/>
  <c r="M129" i="3"/>
  <c r="J113" i="3"/>
  <c r="N113" i="3" s="1"/>
  <c r="M113" i="3"/>
  <c r="J97" i="3"/>
  <c r="N97" i="3" s="1"/>
  <c r="M97" i="3"/>
  <c r="M73" i="3"/>
  <c r="J73" i="3"/>
  <c r="N73" i="3" s="1"/>
  <c r="M195" i="3"/>
  <c r="J195" i="3"/>
  <c r="N195" i="3" s="1"/>
  <c r="M162" i="3"/>
  <c r="J162" i="3"/>
  <c r="N162" i="3" s="1"/>
  <c r="Y10" i="3" l="1"/>
  <c r="H10" i="3" l="1"/>
  <c r="Q10" i="3" s="1"/>
  <c r="G10" i="3"/>
  <c r="E10" i="3" l="1"/>
  <c r="D10" i="3"/>
  <c r="C10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41" i="3"/>
  <c r="AA42" i="3"/>
  <c r="AA43" i="3"/>
  <c r="AA44" i="3"/>
  <c r="AA45" i="3"/>
  <c r="AA46" i="3"/>
  <c r="AA47" i="3"/>
  <c r="AA48" i="3"/>
  <c r="AA49" i="3"/>
  <c r="AA50" i="3"/>
  <c r="AA51" i="3"/>
  <c r="AA52" i="3"/>
  <c r="AA53" i="3"/>
  <c r="AA54" i="3"/>
  <c r="AA55" i="3"/>
  <c r="AA56" i="3"/>
  <c r="AA57" i="3"/>
  <c r="AA58" i="3"/>
  <c r="AA59" i="3"/>
  <c r="AA60" i="3"/>
  <c r="AA61" i="3"/>
  <c r="AA62" i="3"/>
  <c r="AA63" i="3"/>
  <c r="AA64" i="3"/>
  <c r="AA65" i="3"/>
  <c r="AA66" i="3"/>
  <c r="AA67" i="3"/>
  <c r="AA68" i="3"/>
  <c r="AA69" i="3"/>
  <c r="AA70" i="3"/>
  <c r="AA71" i="3"/>
  <c r="AA72" i="3"/>
  <c r="AA73" i="3"/>
  <c r="AA74" i="3"/>
  <c r="AA75" i="3"/>
  <c r="AA76" i="3"/>
  <c r="AA77" i="3"/>
  <c r="AA78" i="3"/>
  <c r="AA79" i="3"/>
  <c r="AA80" i="3"/>
  <c r="AA81" i="3"/>
  <c r="AA82" i="3"/>
  <c r="AA83" i="3"/>
  <c r="AA84" i="3"/>
  <c r="AA85" i="3"/>
  <c r="AA86" i="3"/>
  <c r="AA87" i="3"/>
  <c r="AA88" i="3"/>
  <c r="AA89" i="3"/>
  <c r="AA90" i="3"/>
  <c r="AA91" i="3"/>
  <c r="AA92" i="3"/>
  <c r="AA93" i="3"/>
  <c r="AA94" i="3"/>
  <c r="AA95" i="3"/>
  <c r="AA96" i="3"/>
  <c r="AA97" i="3"/>
  <c r="AA98" i="3"/>
  <c r="AA99" i="3"/>
  <c r="AA100" i="3"/>
  <c r="AA101" i="3"/>
  <c r="AA102" i="3"/>
  <c r="AA103" i="3"/>
  <c r="AA104" i="3"/>
  <c r="AA105" i="3"/>
  <c r="AA106" i="3"/>
  <c r="AA107" i="3"/>
  <c r="AA108" i="3"/>
  <c r="AA109" i="3"/>
  <c r="AA110" i="3"/>
  <c r="AA111" i="3"/>
  <c r="AA112" i="3"/>
  <c r="AA113" i="3"/>
  <c r="AA114" i="3"/>
  <c r="AA115" i="3"/>
  <c r="AA116" i="3"/>
  <c r="AA117" i="3"/>
  <c r="AA118" i="3"/>
  <c r="AA119" i="3"/>
  <c r="AA120" i="3"/>
  <c r="AA121" i="3"/>
  <c r="AA122" i="3"/>
  <c r="AA123" i="3"/>
  <c r="AA124" i="3"/>
  <c r="AA125" i="3"/>
  <c r="AA126" i="3"/>
  <c r="AA127" i="3"/>
  <c r="AA128" i="3"/>
  <c r="AA129" i="3"/>
  <c r="AA130" i="3"/>
  <c r="AA131" i="3"/>
  <c r="AA132" i="3"/>
  <c r="AA133" i="3"/>
  <c r="AA134" i="3"/>
  <c r="AA135" i="3"/>
  <c r="AA136" i="3"/>
  <c r="AA137" i="3"/>
  <c r="AA138" i="3"/>
  <c r="AA139" i="3"/>
  <c r="AA140" i="3"/>
  <c r="AA141" i="3"/>
  <c r="AA142" i="3"/>
  <c r="AA143" i="3"/>
  <c r="AA144" i="3"/>
  <c r="AA145" i="3"/>
  <c r="AA146" i="3"/>
  <c r="AA147" i="3"/>
  <c r="AA148" i="3"/>
  <c r="AA149" i="3"/>
  <c r="AA150" i="3"/>
  <c r="AA151" i="3"/>
  <c r="AA152" i="3"/>
  <c r="AA153" i="3"/>
  <c r="AA154" i="3"/>
  <c r="AA155" i="3"/>
  <c r="AA156" i="3"/>
  <c r="AA157" i="3"/>
  <c r="AA158" i="3"/>
  <c r="AA159" i="3"/>
  <c r="AA160" i="3"/>
  <c r="AA161" i="3"/>
  <c r="AA162" i="3"/>
  <c r="AA163" i="3"/>
  <c r="AA164" i="3"/>
  <c r="AA165" i="3"/>
  <c r="AA166" i="3"/>
  <c r="AA167" i="3"/>
  <c r="AA168" i="3"/>
  <c r="AA169" i="3"/>
  <c r="AA170" i="3"/>
  <c r="AA171" i="3"/>
  <c r="AA172" i="3"/>
  <c r="AA173" i="3"/>
  <c r="AA174" i="3"/>
  <c r="AA175" i="3"/>
  <c r="AA176" i="3"/>
  <c r="AA177" i="3"/>
  <c r="AA178" i="3"/>
  <c r="AA179" i="3"/>
  <c r="AA180" i="3"/>
  <c r="AA181" i="3"/>
  <c r="AA182" i="3"/>
  <c r="AA183" i="3"/>
  <c r="AA184" i="3"/>
  <c r="AA185" i="3"/>
  <c r="AA186" i="3"/>
  <c r="AA187" i="3"/>
  <c r="AA188" i="3"/>
  <c r="AA189" i="3"/>
  <c r="AA190" i="3"/>
  <c r="AA191" i="3"/>
  <c r="AA192" i="3"/>
  <c r="AA193" i="3"/>
  <c r="AA194" i="3"/>
  <c r="AA195" i="3"/>
  <c r="AA196" i="3"/>
  <c r="AA197" i="3"/>
  <c r="AA198" i="3"/>
  <c r="AA199" i="3"/>
  <c r="AA200" i="3"/>
  <c r="AA201" i="3"/>
  <c r="AA202" i="3"/>
  <c r="AA203" i="3"/>
  <c r="AA204" i="3"/>
  <c r="AA205" i="3"/>
  <c r="AA206" i="3"/>
  <c r="AA207" i="3"/>
  <c r="AA208" i="3"/>
  <c r="AA209" i="3"/>
  <c r="AA210" i="3"/>
  <c r="AA211" i="3"/>
  <c r="AA212" i="3"/>
  <c r="AA213" i="3"/>
  <c r="AA214" i="3"/>
  <c r="AA215" i="3"/>
  <c r="AA216" i="3"/>
  <c r="AA217" i="3"/>
  <c r="AA218" i="3"/>
  <c r="AA219" i="3"/>
  <c r="AA220" i="3"/>
  <c r="AA221" i="3"/>
  <c r="AA222" i="3"/>
  <c r="AA223" i="3"/>
  <c r="AA224" i="3"/>
  <c r="AA225" i="3"/>
  <c r="AA226" i="3"/>
  <c r="AA227" i="3"/>
  <c r="AA228" i="3"/>
  <c r="AA229" i="3"/>
  <c r="AA230" i="3"/>
  <c r="AA231" i="3"/>
  <c r="AA232" i="3"/>
  <c r="AA233" i="3"/>
  <c r="AA234" i="3"/>
  <c r="AA235" i="3"/>
  <c r="AA236" i="3"/>
  <c r="AA237" i="3"/>
  <c r="AA238" i="3"/>
  <c r="AA239" i="3"/>
  <c r="AA240" i="3"/>
  <c r="AA241" i="3"/>
  <c r="AA242" i="3"/>
  <c r="AA243" i="3"/>
  <c r="AA244" i="3"/>
  <c r="AA245" i="3"/>
  <c r="AA246" i="3"/>
  <c r="AA247" i="3"/>
  <c r="AA248" i="3"/>
  <c r="AA249" i="3"/>
  <c r="AA250" i="3"/>
  <c r="AA251" i="3"/>
  <c r="AA252" i="3"/>
  <c r="AA253" i="3"/>
  <c r="AA254" i="3"/>
  <c r="AA255" i="3"/>
  <c r="AA256" i="3"/>
  <c r="AA257" i="3"/>
  <c r="AA258" i="3"/>
  <c r="AA259" i="3"/>
  <c r="AA260" i="3"/>
  <c r="AA261" i="3"/>
  <c r="AA262" i="3"/>
  <c r="AA263" i="3"/>
  <c r="AA264" i="3"/>
  <c r="AA265" i="3"/>
  <c r="AA266" i="3"/>
  <c r="AA267" i="3"/>
  <c r="AA268" i="3"/>
  <c r="AA269" i="3"/>
  <c r="AA270" i="3"/>
  <c r="AA271" i="3"/>
  <c r="AA272" i="3"/>
  <c r="AA273" i="3"/>
  <c r="AA274" i="3"/>
  <c r="AA275" i="3"/>
  <c r="AA276" i="3"/>
  <c r="AA277" i="3"/>
  <c r="AA278" i="3"/>
  <c r="AA279" i="3"/>
  <c r="AA280" i="3"/>
  <c r="AA281" i="3"/>
  <c r="AA282" i="3"/>
  <c r="AA283" i="3"/>
  <c r="AA284" i="3"/>
  <c r="AA285" i="3"/>
  <c r="AA286" i="3"/>
  <c r="AA287" i="3"/>
  <c r="AA288" i="3"/>
  <c r="AA289" i="3"/>
  <c r="AA290" i="3"/>
  <c r="AA291" i="3"/>
  <c r="AA292" i="3"/>
  <c r="AA293" i="3"/>
  <c r="AA294" i="3"/>
  <c r="AA295" i="3"/>
  <c r="AA296" i="3"/>
  <c r="AA297" i="3"/>
  <c r="AA298" i="3"/>
  <c r="AA299" i="3"/>
  <c r="AA300" i="3"/>
  <c r="AA301" i="3"/>
  <c r="AA302" i="3"/>
  <c r="AA303" i="3"/>
  <c r="F10" i="3" l="1"/>
  <c r="C10" i="5"/>
  <c r="M11" i="5"/>
  <c r="M12" i="5"/>
  <c r="M13" i="5"/>
  <c r="M14" i="5"/>
  <c r="M15" i="5"/>
  <c r="M16" i="5"/>
  <c r="M17" i="5"/>
  <c r="M18" i="5"/>
  <c r="M19" i="5"/>
  <c r="M20" i="5"/>
  <c r="M21" i="5"/>
  <c r="M22" i="5"/>
  <c r="M23" i="5"/>
  <c r="M24" i="5"/>
  <c r="M25" i="5"/>
  <c r="M26" i="5"/>
  <c r="N26" i="5" s="1"/>
  <c r="M27" i="5"/>
  <c r="M28" i="5"/>
  <c r="M29" i="5"/>
  <c r="M30" i="5"/>
  <c r="M31" i="5"/>
  <c r="M32" i="5"/>
  <c r="M33" i="5"/>
  <c r="M34" i="5"/>
  <c r="N34" i="5" s="1"/>
  <c r="M35" i="5"/>
  <c r="M36" i="5"/>
  <c r="M37" i="5"/>
  <c r="N37" i="5" s="1"/>
  <c r="M38" i="5"/>
  <c r="M39" i="5"/>
  <c r="M40" i="5"/>
  <c r="M41" i="5"/>
  <c r="M42" i="5"/>
  <c r="M43" i="5"/>
  <c r="M44" i="5"/>
  <c r="M45" i="5"/>
  <c r="M46" i="5"/>
  <c r="M47" i="5"/>
  <c r="M48" i="5"/>
  <c r="M49" i="5"/>
  <c r="M50" i="5"/>
  <c r="M51" i="5"/>
  <c r="M52" i="5"/>
  <c r="M53" i="5"/>
  <c r="M54" i="5"/>
  <c r="M55" i="5"/>
  <c r="M56" i="5"/>
  <c r="M57" i="5"/>
  <c r="M58" i="5"/>
  <c r="M59" i="5"/>
  <c r="M60" i="5"/>
  <c r="M61" i="5"/>
  <c r="M62" i="5"/>
  <c r="M63" i="5"/>
  <c r="M64" i="5"/>
  <c r="M65" i="5"/>
  <c r="M66" i="5"/>
  <c r="M67" i="5"/>
  <c r="M68" i="5"/>
  <c r="M69" i="5"/>
  <c r="M70" i="5"/>
  <c r="M71" i="5"/>
  <c r="M72" i="5"/>
  <c r="M73" i="5"/>
  <c r="M74" i="5"/>
  <c r="N74" i="5" s="1"/>
  <c r="M75" i="5"/>
  <c r="M76" i="5"/>
  <c r="M77" i="5"/>
  <c r="N77" i="5" s="1"/>
  <c r="M78" i="5"/>
  <c r="M79" i="5"/>
  <c r="M80" i="5"/>
  <c r="M81" i="5"/>
  <c r="M82" i="5"/>
  <c r="M83" i="5"/>
  <c r="M84" i="5"/>
  <c r="M85" i="5"/>
  <c r="M86" i="5"/>
  <c r="M87" i="5"/>
  <c r="M88" i="5"/>
  <c r="M89" i="5"/>
  <c r="M90" i="5"/>
  <c r="M91" i="5"/>
  <c r="M92" i="5"/>
  <c r="M93" i="5"/>
  <c r="N93" i="5" s="1"/>
  <c r="M94" i="5"/>
  <c r="M95" i="5"/>
  <c r="M96" i="5"/>
  <c r="M97" i="5"/>
  <c r="M98" i="5"/>
  <c r="N98" i="5" s="1"/>
  <c r="M99" i="5"/>
  <c r="M100" i="5"/>
  <c r="M101" i="5"/>
  <c r="M102" i="5"/>
  <c r="M103" i="5"/>
  <c r="M104" i="5"/>
  <c r="M105" i="5"/>
  <c r="M106" i="5"/>
  <c r="M107" i="5"/>
  <c r="M108" i="5"/>
  <c r="M109" i="5"/>
  <c r="M110" i="5"/>
  <c r="M111" i="5"/>
  <c r="M112" i="5"/>
  <c r="M113" i="5"/>
  <c r="M114" i="5"/>
  <c r="N114" i="5" s="1"/>
  <c r="M115" i="5"/>
  <c r="M116" i="5"/>
  <c r="M117" i="5"/>
  <c r="M118" i="5"/>
  <c r="M119" i="5"/>
  <c r="M120" i="5"/>
  <c r="M121" i="5"/>
  <c r="M122" i="5"/>
  <c r="M123" i="5"/>
  <c r="M124" i="5"/>
  <c r="M125" i="5"/>
  <c r="M126" i="5"/>
  <c r="M127" i="5"/>
  <c r="M128" i="5"/>
  <c r="M129" i="5"/>
  <c r="M130" i="5"/>
  <c r="M131" i="5"/>
  <c r="M132" i="5"/>
  <c r="M133" i="5"/>
  <c r="M134" i="5"/>
  <c r="M135" i="5"/>
  <c r="M136" i="5"/>
  <c r="M137" i="5"/>
  <c r="M138" i="5"/>
  <c r="M139" i="5"/>
  <c r="M140" i="5"/>
  <c r="M141" i="5"/>
  <c r="M142" i="5"/>
  <c r="M143" i="5"/>
  <c r="M144" i="5"/>
  <c r="M145" i="5"/>
  <c r="M146" i="5"/>
  <c r="M147" i="5"/>
  <c r="M148" i="5"/>
  <c r="M149" i="5"/>
  <c r="M150" i="5"/>
  <c r="M151" i="5"/>
  <c r="M152" i="5"/>
  <c r="M153" i="5"/>
  <c r="M154" i="5"/>
  <c r="M155" i="5"/>
  <c r="M156" i="5"/>
  <c r="M157" i="5"/>
  <c r="M158" i="5"/>
  <c r="M159" i="5"/>
  <c r="M160" i="5"/>
  <c r="M161" i="5"/>
  <c r="M162" i="5"/>
  <c r="N162" i="5" s="1"/>
  <c r="M163" i="5"/>
  <c r="M164" i="5"/>
  <c r="M165" i="5"/>
  <c r="N165" i="5" s="1"/>
  <c r="M166" i="5"/>
  <c r="M167" i="5"/>
  <c r="M168" i="5"/>
  <c r="M169" i="5"/>
  <c r="M170" i="5"/>
  <c r="M171" i="5"/>
  <c r="M172" i="5"/>
  <c r="M173" i="5"/>
  <c r="M174" i="5"/>
  <c r="M175" i="5"/>
  <c r="M176" i="5"/>
  <c r="M177" i="5"/>
  <c r="M178" i="5"/>
  <c r="M179" i="5"/>
  <c r="M180" i="5"/>
  <c r="M181" i="5"/>
  <c r="M182" i="5"/>
  <c r="M183" i="5"/>
  <c r="M184" i="5"/>
  <c r="M185" i="5"/>
  <c r="M186" i="5"/>
  <c r="M187" i="5"/>
  <c r="M188" i="5"/>
  <c r="M189" i="5"/>
  <c r="M190" i="5"/>
  <c r="M191" i="5"/>
  <c r="M192" i="5"/>
  <c r="M193" i="5"/>
  <c r="M194" i="5"/>
  <c r="M195" i="5"/>
  <c r="M196" i="5"/>
  <c r="M197" i="5"/>
  <c r="M198" i="5"/>
  <c r="M199" i="5"/>
  <c r="M200" i="5"/>
  <c r="M201" i="5"/>
  <c r="M202" i="5"/>
  <c r="M203" i="5"/>
  <c r="M204" i="5"/>
  <c r="M205" i="5"/>
  <c r="M206" i="5"/>
  <c r="M207" i="5"/>
  <c r="M208" i="5"/>
  <c r="M209" i="5"/>
  <c r="M210" i="5"/>
  <c r="M211" i="5"/>
  <c r="M212" i="5"/>
  <c r="M213" i="5"/>
  <c r="M214" i="5"/>
  <c r="M215" i="5"/>
  <c r="M216" i="5"/>
  <c r="M217" i="5"/>
  <c r="M218" i="5"/>
  <c r="M219" i="5"/>
  <c r="M220" i="5"/>
  <c r="M221" i="5"/>
  <c r="M222" i="5"/>
  <c r="M223" i="5"/>
  <c r="M224" i="5"/>
  <c r="M225" i="5"/>
  <c r="M226" i="5"/>
  <c r="M227" i="5"/>
  <c r="M228" i="5"/>
  <c r="M229" i="5"/>
  <c r="M230" i="5"/>
  <c r="M231" i="5"/>
  <c r="M232" i="5"/>
  <c r="M233" i="5"/>
  <c r="M234" i="5"/>
  <c r="M235" i="5"/>
  <c r="M236" i="5"/>
  <c r="M237" i="5"/>
  <c r="M238" i="5"/>
  <c r="M239" i="5"/>
  <c r="M240" i="5"/>
  <c r="M241" i="5"/>
  <c r="M242" i="5"/>
  <c r="M243" i="5"/>
  <c r="M244" i="5"/>
  <c r="M245" i="5"/>
  <c r="M246" i="5"/>
  <c r="M247" i="5"/>
  <c r="M248" i="5"/>
  <c r="M249" i="5"/>
  <c r="M250" i="5"/>
  <c r="M251" i="5"/>
  <c r="M252" i="5"/>
  <c r="M253" i="5"/>
  <c r="M254" i="5"/>
  <c r="M255" i="5"/>
  <c r="M256" i="5"/>
  <c r="M257" i="5"/>
  <c r="M258" i="5"/>
  <c r="M259" i="5"/>
  <c r="M260" i="5"/>
  <c r="M261" i="5"/>
  <c r="M262" i="5"/>
  <c r="M263" i="5"/>
  <c r="M264" i="5"/>
  <c r="M265" i="5"/>
  <c r="M266" i="5"/>
  <c r="M267" i="5"/>
  <c r="M268" i="5"/>
  <c r="M269" i="5"/>
  <c r="M270" i="5"/>
  <c r="M271" i="5"/>
  <c r="M272" i="5"/>
  <c r="M273" i="5"/>
  <c r="M274" i="5"/>
  <c r="M275" i="5"/>
  <c r="M276" i="5"/>
  <c r="M277" i="5"/>
  <c r="M278" i="5"/>
  <c r="M279" i="5"/>
  <c r="M280" i="5"/>
  <c r="M281" i="5"/>
  <c r="M282" i="5"/>
  <c r="M283" i="5"/>
  <c r="M284" i="5"/>
  <c r="M285" i="5"/>
  <c r="M286" i="5"/>
  <c r="M287" i="5"/>
  <c r="M288" i="5"/>
  <c r="M289" i="5"/>
  <c r="M290" i="5"/>
  <c r="M291" i="5"/>
  <c r="M292" i="5"/>
  <c r="M293" i="5"/>
  <c r="M294" i="5"/>
  <c r="M295" i="5"/>
  <c r="M296" i="5"/>
  <c r="M297" i="5"/>
  <c r="M298" i="5"/>
  <c r="M299" i="5"/>
  <c r="M300" i="5"/>
  <c r="M301" i="5"/>
  <c r="M302" i="5"/>
  <c r="M303" i="5"/>
  <c r="L10" i="5"/>
  <c r="K10" i="5"/>
  <c r="AA12" i="3"/>
  <c r="AB13" i="3"/>
  <c r="AB14" i="3"/>
  <c r="AB15" i="3"/>
  <c r="AB17" i="3"/>
  <c r="AB18" i="3"/>
  <c r="AB19" i="3"/>
  <c r="N13" i="5"/>
  <c r="AB21" i="3"/>
  <c r="AB22" i="3"/>
  <c r="AB23" i="3"/>
  <c r="AB24" i="3"/>
  <c r="AB27" i="3"/>
  <c r="AB29" i="3"/>
  <c r="AB30" i="3"/>
  <c r="AB31" i="3"/>
  <c r="AB32" i="3"/>
  <c r="AB34" i="3"/>
  <c r="AB35" i="3"/>
  <c r="AB37" i="3"/>
  <c r="AB38" i="3"/>
  <c r="AB39" i="3"/>
  <c r="AB40" i="3"/>
  <c r="AB43" i="3"/>
  <c r="N39" i="5"/>
  <c r="AB47" i="3"/>
  <c r="AB51" i="3"/>
  <c r="AB52" i="3"/>
  <c r="AB53" i="3"/>
  <c r="AB54" i="3"/>
  <c r="AB55" i="3"/>
  <c r="N61" i="5"/>
  <c r="AB59" i="3"/>
  <c r="AB60" i="3"/>
  <c r="AB61" i="3"/>
  <c r="AB62" i="3"/>
  <c r="AB63" i="3"/>
  <c r="AB64" i="3"/>
  <c r="AB67" i="3"/>
  <c r="AB68" i="3"/>
  <c r="AB69" i="3"/>
  <c r="AB70" i="3"/>
  <c r="AB74" i="3"/>
  <c r="AB75" i="3"/>
  <c r="AB76" i="3"/>
  <c r="AB78" i="3"/>
  <c r="AB83" i="3"/>
  <c r="AB84" i="3"/>
  <c r="AB86" i="3"/>
  <c r="AB87" i="3"/>
  <c r="AB90" i="3"/>
  <c r="AB91" i="3"/>
  <c r="AB94" i="3"/>
  <c r="AB95" i="3"/>
  <c r="AB98" i="3"/>
  <c r="AB99" i="3"/>
  <c r="AB102" i="3"/>
  <c r="AB103" i="3"/>
  <c r="AB107" i="3"/>
  <c r="AB110" i="3"/>
  <c r="AB111" i="3"/>
  <c r="AB114" i="3"/>
  <c r="AB115" i="3"/>
  <c r="AB116" i="3"/>
  <c r="AB118" i="3"/>
  <c r="AB122" i="3"/>
  <c r="AB123" i="3"/>
  <c r="AB125" i="3"/>
  <c r="AB126" i="3"/>
  <c r="AB127" i="3"/>
  <c r="AB129" i="3"/>
  <c r="AB130" i="3"/>
  <c r="AB131" i="3"/>
  <c r="AB132" i="3"/>
  <c r="AB134" i="3"/>
  <c r="AB135" i="3"/>
  <c r="N85" i="5"/>
  <c r="AB138" i="3"/>
  <c r="AB139" i="3"/>
  <c r="AB141" i="3"/>
  <c r="AB142" i="3"/>
  <c r="AB147" i="3"/>
  <c r="N68" i="5"/>
  <c r="AB150" i="3"/>
  <c r="AB151" i="3"/>
  <c r="AB154" i="3"/>
  <c r="AB155" i="3"/>
  <c r="AB158" i="3"/>
  <c r="AB159" i="3"/>
  <c r="AB162" i="3"/>
  <c r="AB163" i="3"/>
  <c r="AB166" i="3"/>
  <c r="AB167" i="3"/>
  <c r="AB171" i="3"/>
  <c r="AB174" i="3"/>
  <c r="AB175" i="3"/>
  <c r="N45" i="5"/>
  <c r="AB178" i="3"/>
  <c r="AB179" i="3"/>
  <c r="AB180" i="3"/>
  <c r="AB181" i="3"/>
  <c r="AB182" i="3"/>
  <c r="AB186" i="3"/>
  <c r="AB187" i="3"/>
  <c r="AB188" i="3"/>
  <c r="AB190" i="3"/>
  <c r="AB191" i="3"/>
  <c r="AB193" i="3"/>
  <c r="AB194" i="3"/>
  <c r="AB195" i="3"/>
  <c r="AB196" i="3"/>
  <c r="AB197" i="3"/>
  <c r="AB198" i="3"/>
  <c r="AB199" i="3"/>
  <c r="AB202" i="3"/>
  <c r="AB203" i="3"/>
  <c r="AB206" i="3"/>
  <c r="N173" i="5"/>
  <c r="AB211" i="3"/>
  <c r="AB212" i="3"/>
  <c r="AB214" i="3"/>
  <c r="AB215" i="3"/>
  <c r="AB218" i="3"/>
  <c r="AB219" i="3"/>
  <c r="AB221" i="3"/>
  <c r="AB222" i="3"/>
  <c r="AB223" i="3"/>
  <c r="AB226" i="3"/>
  <c r="AB227" i="3"/>
  <c r="AB228" i="3"/>
  <c r="AB230" i="3"/>
  <c r="AB231" i="3"/>
  <c r="AB235" i="3"/>
  <c r="AB236" i="3"/>
  <c r="AB238" i="3"/>
  <c r="AB239" i="3"/>
  <c r="AB242" i="3"/>
  <c r="AB243" i="3"/>
  <c r="AB244" i="3"/>
  <c r="AB246" i="3"/>
  <c r="AB249" i="3"/>
  <c r="AB250" i="3"/>
  <c r="AB251" i="3"/>
  <c r="AB253" i="3"/>
  <c r="AB254" i="3"/>
  <c r="AB255" i="3"/>
  <c r="AB257" i="3"/>
  <c r="AB258" i="3"/>
  <c r="AB259" i="3"/>
  <c r="AB260" i="3"/>
  <c r="AB262" i="3"/>
  <c r="AB263" i="3"/>
  <c r="AB266" i="3"/>
  <c r="AB267" i="3"/>
  <c r="AB268" i="3"/>
  <c r="AB269" i="3"/>
  <c r="AB270" i="3"/>
  <c r="AB271" i="3"/>
  <c r="AB273" i="3"/>
  <c r="AB275" i="3"/>
  <c r="AB278" i="3"/>
  <c r="AB279" i="3"/>
  <c r="AB282" i="3"/>
  <c r="AB283" i="3"/>
  <c r="AB286" i="3"/>
  <c r="AB287" i="3"/>
  <c r="AB290" i="3"/>
  <c r="AB291" i="3"/>
  <c r="AB293" i="3"/>
  <c r="AB294" i="3"/>
  <c r="AB295" i="3"/>
  <c r="AB298" i="3"/>
  <c r="AB299" i="3"/>
  <c r="AB300" i="3"/>
  <c r="AB302" i="3"/>
  <c r="AB303" i="3"/>
  <c r="X10" i="3"/>
  <c r="AB16" i="3"/>
  <c r="AB45" i="3"/>
  <c r="AB48" i="3"/>
  <c r="AB56" i="3"/>
  <c r="AB58" i="3"/>
  <c r="AB71" i="3"/>
  <c r="AB72" i="3"/>
  <c r="AB77" i="3"/>
  <c r="AB79" i="3"/>
  <c r="AB80" i="3"/>
  <c r="AB82" i="3"/>
  <c r="AB85" i="3"/>
  <c r="AB88" i="3"/>
  <c r="AB89" i="3"/>
  <c r="AB93" i="3"/>
  <c r="AB96" i="3"/>
  <c r="AB101" i="3"/>
  <c r="AB104" i="3"/>
  <c r="AB105" i="3"/>
  <c r="AB106" i="3"/>
  <c r="AB112" i="3"/>
  <c r="AB117" i="3"/>
  <c r="AB119" i="3"/>
  <c r="AB120" i="3"/>
  <c r="AB128" i="3"/>
  <c r="AB133" i="3"/>
  <c r="AB136" i="3"/>
  <c r="AB143" i="3"/>
  <c r="AB144" i="3"/>
  <c r="AB145" i="3"/>
  <c r="AB146" i="3"/>
  <c r="AB149" i="3"/>
  <c r="AB152" i="3"/>
  <c r="AB157" i="3"/>
  <c r="AB160" i="3"/>
  <c r="AB165" i="3"/>
  <c r="AB168" i="3"/>
  <c r="AB169" i="3"/>
  <c r="AB170" i="3"/>
  <c r="AB173" i="3"/>
  <c r="AB176" i="3"/>
  <c r="AB183" i="3"/>
  <c r="AB184" i="3"/>
  <c r="AB185" i="3"/>
  <c r="AB189" i="3"/>
  <c r="AB192" i="3"/>
  <c r="AB200" i="3"/>
  <c r="AB205" i="3"/>
  <c r="AB207" i="3"/>
  <c r="AB208" i="3"/>
  <c r="AB210" i="3"/>
  <c r="AB213" i="3"/>
  <c r="AB216" i="3"/>
  <c r="AB224" i="3"/>
  <c r="AB229" i="3"/>
  <c r="AB232" i="3"/>
  <c r="AB234" i="3"/>
  <c r="AB240" i="3"/>
  <c r="AB245" i="3"/>
  <c r="AB247" i="3"/>
  <c r="AB248" i="3"/>
  <c r="AB256" i="3"/>
  <c r="AB261" i="3"/>
  <c r="AB264" i="3"/>
  <c r="AB272" i="3"/>
  <c r="AB274" i="3"/>
  <c r="AB280" i="3"/>
  <c r="AB285" i="3"/>
  <c r="AB288" i="3"/>
  <c r="AB296" i="3"/>
  <c r="AB301" i="3"/>
  <c r="AA11" i="3"/>
  <c r="U10" i="3"/>
  <c r="W10" i="3"/>
  <c r="V10" i="3"/>
  <c r="AB11" i="3" l="1"/>
  <c r="AB12" i="3"/>
  <c r="P10" i="3"/>
  <c r="I10" i="3"/>
  <c r="AB172" i="3"/>
  <c r="N92" i="5"/>
  <c r="N188" i="5"/>
  <c r="N212" i="5"/>
  <c r="N164" i="5"/>
  <c r="N12" i="5"/>
  <c r="N36" i="5"/>
  <c r="N60" i="5"/>
  <c r="N206" i="5"/>
  <c r="N158" i="5"/>
  <c r="N22" i="5"/>
  <c r="N94" i="5"/>
  <c r="N270" i="5"/>
  <c r="N230" i="5"/>
  <c r="N271" i="5"/>
  <c r="N266" i="5"/>
  <c r="N254" i="5"/>
  <c r="N78" i="5"/>
  <c r="N170" i="5"/>
  <c r="N238" i="5"/>
  <c r="N150" i="5"/>
  <c r="N126" i="5"/>
  <c r="N300" i="5"/>
  <c r="N253" i="5"/>
  <c r="N286" i="5"/>
  <c r="N116" i="5"/>
  <c r="N302" i="5"/>
  <c r="N70" i="5"/>
  <c r="N86" i="5"/>
  <c r="N214" i="5"/>
  <c r="N191" i="5"/>
  <c r="N217" i="5"/>
  <c r="N153" i="5"/>
  <c r="N129" i="5"/>
  <c r="N193" i="5"/>
  <c r="N105" i="5"/>
  <c r="N255" i="5"/>
  <c r="N79" i="5"/>
  <c r="N127" i="5"/>
  <c r="N183" i="5"/>
  <c r="N24" i="5"/>
  <c r="N240" i="5"/>
  <c r="N64" i="5"/>
  <c r="N152" i="5"/>
  <c r="N136" i="5"/>
  <c r="N32" i="5"/>
  <c r="N280" i="5"/>
  <c r="N232" i="5"/>
  <c r="N40" i="5"/>
  <c r="N112" i="5"/>
  <c r="M10" i="5"/>
  <c r="AB289" i="3"/>
  <c r="N207" i="5"/>
  <c r="AB46" i="3"/>
  <c r="N143" i="5"/>
  <c r="N247" i="5"/>
  <c r="N63" i="5"/>
  <c r="AB265" i="3"/>
  <c r="AB225" i="3"/>
  <c r="AB33" i="3"/>
  <c r="N208" i="5"/>
  <c r="N211" i="5"/>
  <c r="N250" i="5"/>
  <c r="N118" i="5"/>
  <c r="N122" i="5"/>
  <c r="N263" i="5"/>
  <c r="N199" i="5"/>
  <c r="N135" i="5"/>
  <c r="N71" i="5"/>
  <c r="AB241" i="3"/>
  <c r="AB217" i="3"/>
  <c r="AB177" i="3"/>
  <c r="AB121" i="3"/>
  <c r="N259" i="5"/>
  <c r="N251" i="5"/>
  <c r="N282" i="5"/>
  <c r="N237" i="5"/>
  <c r="N256" i="5"/>
  <c r="N258" i="5"/>
  <c r="N205" i="5"/>
  <c r="N292" i="5"/>
  <c r="N107" i="5"/>
  <c r="N248" i="5"/>
  <c r="N203" i="5"/>
  <c r="N272" i="5"/>
  <c r="N289" i="5"/>
  <c r="N179" i="5"/>
  <c r="N138" i="5"/>
  <c r="N225" i="5"/>
  <c r="N234" i="5"/>
  <c r="N119" i="5"/>
  <c r="N55" i="5"/>
  <c r="AB281" i="3"/>
  <c r="AB201" i="3"/>
  <c r="AB81" i="3"/>
  <c r="AB57" i="3"/>
  <c r="N89" i="5"/>
  <c r="N260" i="5"/>
  <c r="N244" i="5"/>
  <c r="N239" i="5"/>
  <c r="N175" i="5"/>
  <c r="N111" i="5"/>
  <c r="N47" i="5"/>
  <c r="N195" i="5"/>
  <c r="N163" i="5"/>
  <c r="AB137" i="3"/>
  <c r="AB97" i="3"/>
  <c r="N303" i="5"/>
  <c r="N231" i="5"/>
  <c r="N167" i="5"/>
  <c r="N103" i="5"/>
  <c r="N31" i="5"/>
  <c r="N275" i="5"/>
  <c r="AB161" i="3"/>
  <c r="AB297" i="3"/>
  <c r="AB233" i="3"/>
  <c r="AB153" i="3"/>
  <c r="N291" i="5"/>
  <c r="N131" i="5"/>
  <c r="N219" i="5"/>
  <c r="N35" i="5"/>
  <c r="N51" i="5"/>
  <c r="N285" i="5"/>
  <c r="N146" i="5"/>
  <c r="N123" i="5"/>
  <c r="N83" i="5"/>
  <c r="N185" i="5"/>
  <c r="N128" i="5"/>
  <c r="N73" i="5"/>
  <c r="N295" i="5"/>
  <c r="N223" i="5"/>
  <c r="N159" i="5"/>
  <c r="N95" i="5"/>
  <c r="N23" i="5"/>
  <c r="AB209" i="3"/>
  <c r="AB113" i="3"/>
  <c r="N299" i="5"/>
  <c r="N276" i="5"/>
  <c r="N264" i="5"/>
  <c r="N221" i="5"/>
  <c r="N261" i="5"/>
  <c r="N59" i="5"/>
  <c r="N113" i="5"/>
  <c r="N147" i="5"/>
  <c r="N287" i="5"/>
  <c r="N181" i="5"/>
  <c r="N171" i="5"/>
  <c r="N148" i="5"/>
  <c r="N218" i="5"/>
  <c r="N180" i="5"/>
  <c r="N279" i="5"/>
  <c r="N215" i="5"/>
  <c r="N151" i="5"/>
  <c r="N87" i="5"/>
  <c r="N15" i="5"/>
  <c r="AB292" i="3"/>
  <c r="AB276" i="3"/>
  <c r="AB220" i="3"/>
  <c r="AB108" i="3"/>
  <c r="N298" i="5"/>
  <c r="N290" i="5"/>
  <c r="N274" i="5"/>
  <c r="N242" i="5"/>
  <c r="N226" i="5"/>
  <c r="N210" i="5"/>
  <c r="N202" i="5"/>
  <c r="N194" i="5"/>
  <c r="N186" i="5"/>
  <c r="N178" i="5"/>
  <c r="N154" i="5"/>
  <c r="N130" i="5"/>
  <c r="N106" i="5"/>
  <c r="N90" i="5"/>
  <c r="N82" i="5"/>
  <c r="N66" i="5"/>
  <c r="N58" i="5"/>
  <c r="N50" i="5"/>
  <c r="N42" i="5"/>
  <c r="N18" i="5"/>
  <c r="AB92" i="3"/>
  <c r="N297" i="5"/>
  <c r="N281" i="5"/>
  <c r="N273" i="5"/>
  <c r="N265" i="5"/>
  <c r="N257" i="5"/>
  <c r="N249" i="5"/>
  <c r="N241" i="5"/>
  <c r="N233" i="5"/>
  <c r="N209" i="5"/>
  <c r="N201" i="5"/>
  <c r="N177" i="5"/>
  <c r="N169" i="5"/>
  <c r="N161" i="5"/>
  <c r="N145" i="5"/>
  <c r="N137" i="5"/>
  <c r="N121" i="5"/>
  <c r="N97" i="5"/>
  <c r="N81" i="5"/>
  <c r="N65" i="5"/>
  <c r="N57" i="5"/>
  <c r="N49" i="5"/>
  <c r="N41" i="5"/>
  <c r="N33" i="5"/>
  <c r="N25" i="5"/>
  <c r="N17" i="5"/>
  <c r="AB164" i="3"/>
  <c r="AB148" i="3"/>
  <c r="AB204" i="3"/>
  <c r="N296" i="5"/>
  <c r="N288" i="5"/>
  <c r="N224" i="5"/>
  <c r="N216" i="5"/>
  <c r="N200" i="5"/>
  <c r="N192" i="5"/>
  <c r="N184" i="5"/>
  <c r="N176" i="5"/>
  <c r="N168" i="5"/>
  <c r="N160" i="5"/>
  <c r="N144" i="5"/>
  <c r="N120" i="5"/>
  <c r="N104" i="5"/>
  <c r="N96" i="5"/>
  <c r="N88" i="5"/>
  <c r="N80" i="5"/>
  <c r="N72" i="5"/>
  <c r="N56" i="5"/>
  <c r="N48" i="5"/>
  <c r="N16" i="5"/>
  <c r="AB284" i="3"/>
  <c r="N294" i="5"/>
  <c r="N278" i="5"/>
  <c r="N262" i="5"/>
  <c r="N246" i="5"/>
  <c r="N222" i="5"/>
  <c r="N198" i="5"/>
  <c r="N190" i="5"/>
  <c r="N182" i="5"/>
  <c r="N174" i="5"/>
  <c r="N166" i="5"/>
  <c r="N142" i="5"/>
  <c r="N134" i="5"/>
  <c r="N110" i="5"/>
  <c r="N102" i="5"/>
  <c r="N62" i="5"/>
  <c r="N54" i="5"/>
  <c r="N46" i="5"/>
  <c r="N38" i="5"/>
  <c r="N30" i="5"/>
  <c r="N14" i="5"/>
  <c r="AB156" i="3"/>
  <c r="AB100" i="3"/>
  <c r="AB28" i="3"/>
  <c r="N301" i="5"/>
  <c r="N293" i="5"/>
  <c r="N277" i="5"/>
  <c r="N269" i="5"/>
  <c r="N245" i="5"/>
  <c r="N229" i="5"/>
  <c r="N213" i="5"/>
  <c r="N197" i="5"/>
  <c r="N189" i="5"/>
  <c r="N157" i="5"/>
  <c r="N141" i="5"/>
  <c r="N133" i="5"/>
  <c r="N125" i="5"/>
  <c r="N117" i="5"/>
  <c r="N109" i="5"/>
  <c r="N101" i="5"/>
  <c r="N69" i="5"/>
  <c r="N53" i="5"/>
  <c r="N29" i="5"/>
  <c r="N21" i="5"/>
  <c r="AB252" i="3"/>
  <c r="AB237" i="3"/>
  <c r="N284" i="5"/>
  <c r="N268" i="5"/>
  <c r="N252" i="5"/>
  <c r="N236" i="5"/>
  <c r="N228" i="5"/>
  <c r="N220" i="5"/>
  <c r="N204" i="5"/>
  <c r="N196" i="5"/>
  <c r="N172" i="5"/>
  <c r="N156" i="5"/>
  <c r="N140" i="5"/>
  <c r="N132" i="5"/>
  <c r="N124" i="5"/>
  <c r="N108" i="5"/>
  <c r="N100" i="5"/>
  <c r="N84" i="5"/>
  <c r="N76" i="5"/>
  <c r="N52" i="5"/>
  <c r="N44" i="5"/>
  <c r="N28" i="5"/>
  <c r="N20" i="5"/>
  <c r="AB277" i="3"/>
  <c r="AB140" i="3"/>
  <c r="AB124" i="3"/>
  <c r="AB109" i="3"/>
  <c r="N283" i="5"/>
  <c r="N267" i="5"/>
  <c r="N243" i="5"/>
  <c r="N235" i="5"/>
  <c r="N227" i="5"/>
  <c r="N187" i="5"/>
  <c r="N155" i="5"/>
  <c r="N139" i="5"/>
  <c r="N115" i="5"/>
  <c r="N99" i="5"/>
  <c r="N91" i="5"/>
  <c r="N75" i="5"/>
  <c r="N67" i="5"/>
  <c r="N43" i="5"/>
  <c r="N27" i="5"/>
  <c r="N19" i="5"/>
  <c r="N11" i="5"/>
  <c r="AB20" i="3"/>
  <c r="AB36" i="3"/>
  <c r="AB73" i="3"/>
  <c r="AB66" i="3"/>
  <c r="AB44" i="3"/>
  <c r="AB26" i="3"/>
  <c r="AB65" i="3"/>
  <c r="AB42" i="3"/>
  <c r="AB25" i="3"/>
  <c r="AB50" i="3"/>
  <c r="AB41" i="3"/>
  <c r="AB49" i="3"/>
  <c r="AA10" i="3"/>
  <c r="N149" i="5" s="1"/>
  <c r="L10" i="3" l="1"/>
  <c r="M10" i="3" s="1"/>
  <c r="J10" i="3"/>
  <c r="N10" i="5"/>
  <c r="AB10" i="3"/>
  <c r="N10" i="3" l="1"/>
  <c r="E303" i="5"/>
  <c r="F303" i="5" s="1"/>
  <c r="E302" i="5"/>
  <c r="F302" i="5" s="1"/>
  <c r="E301" i="5"/>
  <c r="F301" i="5" s="1"/>
  <c r="E300" i="5"/>
  <c r="F300" i="5" s="1"/>
  <c r="E299" i="5"/>
  <c r="F299" i="5" s="1"/>
  <c r="E298" i="5"/>
  <c r="F298" i="5" s="1"/>
  <c r="E297" i="5"/>
  <c r="F297" i="5" s="1"/>
  <c r="E296" i="5"/>
  <c r="F296" i="5" s="1"/>
  <c r="E295" i="5"/>
  <c r="F295" i="5" s="1"/>
  <c r="E294" i="5"/>
  <c r="F294" i="5" s="1"/>
  <c r="E293" i="5"/>
  <c r="F293" i="5" s="1"/>
  <c r="E292" i="5"/>
  <c r="F292" i="5" s="1"/>
  <c r="E291" i="5"/>
  <c r="F291" i="5" s="1"/>
  <c r="E290" i="5"/>
  <c r="F290" i="5" s="1"/>
  <c r="E289" i="5"/>
  <c r="F289" i="5" s="1"/>
  <c r="E288" i="5"/>
  <c r="F288" i="5" s="1"/>
  <c r="E287" i="5"/>
  <c r="F287" i="5" s="1"/>
  <c r="E286" i="5"/>
  <c r="F286" i="5" s="1"/>
  <c r="E285" i="5"/>
  <c r="F285" i="5" s="1"/>
  <c r="E284" i="5"/>
  <c r="F284" i="5" s="1"/>
  <c r="E283" i="5"/>
  <c r="F283" i="5" s="1"/>
  <c r="E282" i="5"/>
  <c r="F282" i="5" s="1"/>
  <c r="E281" i="5"/>
  <c r="F281" i="5" s="1"/>
  <c r="E280" i="5"/>
  <c r="F280" i="5" s="1"/>
  <c r="E279" i="5"/>
  <c r="F279" i="5" s="1"/>
  <c r="E278" i="5"/>
  <c r="F278" i="5" s="1"/>
  <c r="E277" i="5"/>
  <c r="F277" i="5" s="1"/>
  <c r="E276" i="5"/>
  <c r="F276" i="5" s="1"/>
  <c r="E275" i="5"/>
  <c r="F275" i="5" s="1"/>
  <c r="E274" i="5"/>
  <c r="F274" i="5" s="1"/>
  <c r="E273" i="5"/>
  <c r="F273" i="5" s="1"/>
  <c r="E272" i="5"/>
  <c r="F272" i="5" s="1"/>
  <c r="E271" i="5"/>
  <c r="F271" i="5" s="1"/>
  <c r="E270" i="5"/>
  <c r="F270" i="5" s="1"/>
  <c r="E269" i="5"/>
  <c r="F269" i="5" s="1"/>
  <c r="E268" i="5"/>
  <c r="F268" i="5" s="1"/>
  <c r="E267" i="5"/>
  <c r="F267" i="5" s="1"/>
  <c r="E266" i="5"/>
  <c r="F266" i="5" s="1"/>
  <c r="E265" i="5"/>
  <c r="F265" i="5" s="1"/>
  <c r="E264" i="5"/>
  <c r="F264" i="5" s="1"/>
  <c r="E263" i="5"/>
  <c r="F263" i="5" s="1"/>
  <c r="E262" i="5"/>
  <c r="F262" i="5" s="1"/>
  <c r="E261" i="5"/>
  <c r="F261" i="5" s="1"/>
  <c r="E260" i="5"/>
  <c r="F260" i="5" s="1"/>
  <c r="E259" i="5"/>
  <c r="F259" i="5" s="1"/>
  <c r="E258" i="5"/>
  <c r="F258" i="5" s="1"/>
  <c r="E257" i="5"/>
  <c r="F257" i="5" s="1"/>
  <c r="E256" i="5"/>
  <c r="F256" i="5" s="1"/>
  <c r="E255" i="5"/>
  <c r="F255" i="5" s="1"/>
  <c r="E254" i="5"/>
  <c r="F254" i="5" s="1"/>
  <c r="E253" i="5"/>
  <c r="F253" i="5" s="1"/>
  <c r="E252" i="5"/>
  <c r="F252" i="5" s="1"/>
  <c r="E251" i="5"/>
  <c r="F251" i="5" s="1"/>
  <c r="E250" i="5"/>
  <c r="F250" i="5" s="1"/>
  <c r="E249" i="5"/>
  <c r="F249" i="5" s="1"/>
  <c r="E248" i="5"/>
  <c r="F248" i="5" s="1"/>
  <c r="E247" i="5"/>
  <c r="F247" i="5" s="1"/>
  <c r="E246" i="5"/>
  <c r="F246" i="5" s="1"/>
  <c r="E245" i="5"/>
  <c r="F245" i="5" s="1"/>
  <c r="E244" i="5"/>
  <c r="F244" i="5" s="1"/>
  <c r="E243" i="5"/>
  <c r="F243" i="5" s="1"/>
  <c r="E242" i="5"/>
  <c r="F242" i="5" s="1"/>
  <c r="E241" i="5"/>
  <c r="F241" i="5" s="1"/>
  <c r="E240" i="5"/>
  <c r="F240" i="5" s="1"/>
  <c r="E239" i="5"/>
  <c r="F239" i="5" s="1"/>
  <c r="E238" i="5"/>
  <c r="F238" i="5" s="1"/>
  <c r="E237" i="5"/>
  <c r="F237" i="5" s="1"/>
  <c r="E236" i="5"/>
  <c r="F236" i="5" s="1"/>
  <c r="E235" i="5"/>
  <c r="F235" i="5" s="1"/>
  <c r="E234" i="5"/>
  <c r="F234" i="5" s="1"/>
  <c r="E233" i="5"/>
  <c r="F233" i="5" s="1"/>
  <c r="E232" i="5"/>
  <c r="F232" i="5" s="1"/>
  <c r="E231" i="5"/>
  <c r="F231" i="5" s="1"/>
  <c r="E230" i="5"/>
  <c r="F230" i="5" s="1"/>
  <c r="E229" i="5"/>
  <c r="F229" i="5" s="1"/>
  <c r="E228" i="5"/>
  <c r="F228" i="5" s="1"/>
  <c r="E227" i="5"/>
  <c r="F227" i="5" s="1"/>
  <c r="E226" i="5"/>
  <c r="F226" i="5" s="1"/>
  <c r="E225" i="5"/>
  <c r="F225" i="5" s="1"/>
  <c r="E224" i="5"/>
  <c r="F224" i="5" s="1"/>
  <c r="E223" i="5"/>
  <c r="F223" i="5" s="1"/>
  <c r="E222" i="5"/>
  <c r="F222" i="5" s="1"/>
  <c r="E221" i="5"/>
  <c r="F221" i="5" s="1"/>
  <c r="E220" i="5"/>
  <c r="F220" i="5" s="1"/>
  <c r="E219" i="5"/>
  <c r="F219" i="5" s="1"/>
  <c r="E218" i="5"/>
  <c r="F218" i="5" s="1"/>
  <c r="E217" i="5"/>
  <c r="F217" i="5" s="1"/>
  <c r="E216" i="5"/>
  <c r="F216" i="5" s="1"/>
  <c r="E215" i="5"/>
  <c r="F215" i="5" s="1"/>
  <c r="E214" i="5"/>
  <c r="F214" i="5" s="1"/>
  <c r="E213" i="5"/>
  <c r="F213" i="5" s="1"/>
  <c r="E212" i="5"/>
  <c r="F212" i="5" s="1"/>
  <c r="E211" i="5"/>
  <c r="F211" i="5" s="1"/>
  <c r="E210" i="5"/>
  <c r="F210" i="5" s="1"/>
  <c r="E209" i="5"/>
  <c r="F209" i="5" s="1"/>
  <c r="E208" i="5"/>
  <c r="F208" i="5" s="1"/>
  <c r="E207" i="5"/>
  <c r="F207" i="5" s="1"/>
  <c r="E206" i="5"/>
  <c r="F206" i="5" s="1"/>
  <c r="E205" i="5"/>
  <c r="F205" i="5" s="1"/>
  <c r="E204" i="5"/>
  <c r="F204" i="5" s="1"/>
  <c r="E203" i="5"/>
  <c r="F203" i="5" s="1"/>
  <c r="E202" i="5"/>
  <c r="F202" i="5" s="1"/>
  <c r="E201" i="5"/>
  <c r="F201" i="5" s="1"/>
  <c r="E200" i="5"/>
  <c r="F200" i="5" s="1"/>
  <c r="E199" i="5"/>
  <c r="F199" i="5" s="1"/>
  <c r="E198" i="5"/>
  <c r="F198" i="5" s="1"/>
  <c r="E197" i="5"/>
  <c r="F197" i="5" s="1"/>
  <c r="E196" i="5"/>
  <c r="F196" i="5" s="1"/>
  <c r="E195" i="5"/>
  <c r="F195" i="5" s="1"/>
  <c r="E194" i="5"/>
  <c r="F194" i="5" s="1"/>
  <c r="E193" i="5"/>
  <c r="F193" i="5" s="1"/>
  <c r="E192" i="5"/>
  <c r="F192" i="5" s="1"/>
  <c r="E191" i="5"/>
  <c r="F191" i="5" s="1"/>
  <c r="E190" i="5"/>
  <c r="F190" i="5" s="1"/>
  <c r="E189" i="5"/>
  <c r="F189" i="5" s="1"/>
  <c r="E188" i="5"/>
  <c r="F188" i="5" s="1"/>
  <c r="E187" i="5"/>
  <c r="F187" i="5" s="1"/>
  <c r="E186" i="5"/>
  <c r="F186" i="5" s="1"/>
  <c r="E185" i="5"/>
  <c r="F185" i="5" s="1"/>
  <c r="E184" i="5"/>
  <c r="F184" i="5" s="1"/>
  <c r="E183" i="5"/>
  <c r="F183" i="5" s="1"/>
  <c r="E182" i="5"/>
  <c r="F182" i="5" s="1"/>
  <c r="E181" i="5"/>
  <c r="F181" i="5" s="1"/>
  <c r="E180" i="5"/>
  <c r="F180" i="5" s="1"/>
  <c r="E179" i="5"/>
  <c r="F179" i="5" s="1"/>
  <c r="E178" i="5"/>
  <c r="F178" i="5" s="1"/>
  <c r="E177" i="5"/>
  <c r="F177" i="5" s="1"/>
  <c r="E176" i="5"/>
  <c r="F176" i="5" s="1"/>
  <c r="E175" i="5"/>
  <c r="F175" i="5" s="1"/>
  <c r="E174" i="5"/>
  <c r="F174" i="5" s="1"/>
  <c r="E173" i="5"/>
  <c r="F173" i="5" s="1"/>
  <c r="E172" i="5"/>
  <c r="F172" i="5" s="1"/>
  <c r="E171" i="5"/>
  <c r="F171" i="5" s="1"/>
  <c r="E170" i="5"/>
  <c r="F170" i="5" s="1"/>
  <c r="E169" i="5"/>
  <c r="F169" i="5" s="1"/>
  <c r="E168" i="5"/>
  <c r="F168" i="5" s="1"/>
  <c r="E167" i="5"/>
  <c r="F167" i="5" s="1"/>
  <c r="E166" i="5"/>
  <c r="F166" i="5" s="1"/>
  <c r="E165" i="5"/>
  <c r="F165" i="5" s="1"/>
  <c r="E164" i="5"/>
  <c r="F164" i="5" s="1"/>
  <c r="E163" i="5"/>
  <c r="F163" i="5" s="1"/>
  <c r="E162" i="5"/>
  <c r="F162" i="5" s="1"/>
  <c r="E161" i="5"/>
  <c r="F161" i="5" s="1"/>
  <c r="E160" i="5"/>
  <c r="F160" i="5" s="1"/>
  <c r="E159" i="5"/>
  <c r="F159" i="5" s="1"/>
  <c r="E158" i="5"/>
  <c r="F158" i="5" s="1"/>
  <c r="E157" i="5"/>
  <c r="F157" i="5" s="1"/>
  <c r="E156" i="5"/>
  <c r="F156" i="5" s="1"/>
  <c r="E155" i="5"/>
  <c r="F155" i="5" s="1"/>
  <c r="E154" i="5"/>
  <c r="F154" i="5" s="1"/>
  <c r="E153" i="5"/>
  <c r="F153" i="5" s="1"/>
  <c r="E152" i="5"/>
  <c r="F152" i="5" s="1"/>
  <c r="E151" i="5"/>
  <c r="F151" i="5" s="1"/>
  <c r="E150" i="5"/>
  <c r="F150" i="5" s="1"/>
  <c r="E149" i="5"/>
  <c r="F149" i="5" s="1"/>
  <c r="E148" i="5"/>
  <c r="F148" i="5" s="1"/>
  <c r="E147" i="5"/>
  <c r="F147" i="5" s="1"/>
  <c r="E146" i="5"/>
  <c r="F146" i="5" s="1"/>
  <c r="E145" i="5"/>
  <c r="F145" i="5" s="1"/>
  <c r="E144" i="5"/>
  <c r="F144" i="5" s="1"/>
  <c r="E143" i="5"/>
  <c r="F143" i="5" s="1"/>
  <c r="E142" i="5"/>
  <c r="F142" i="5" s="1"/>
  <c r="E141" i="5"/>
  <c r="F141" i="5" s="1"/>
  <c r="E140" i="5"/>
  <c r="F140" i="5" s="1"/>
  <c r="E139" i="5"/>
  <c r="F139" i="5" s="1"/>
  <c r="E138" i="5"/>
  <c r="F138" i="5" s="1"/>
  <c r="E137" i="5"/>
  <c r="F137" i="5" s="1"/>
  <c r="E136" i="5"/>
  <c r="F136" i="5" s="1"/>
  <c r="E135" i="5"/>
  <c r="F135" i="5" s="1"/>
  <c r="E134" i="5"/>
  <c r="F134" i="5" s="1"/>
  <c r="E133" i="5"/>
  <c r="F133" i="5" s="1"/>
  <c r="E132" i="5"/>
  <c r="F132" i="5" s="1"/>
  <c r="E131" i="5"/>
  <c r="F131" i="5" s="1"/>
  <c r="E130" i="5"/>
  <c r="F130" i="5" s="1"/>
  <c r="E129" i="5"/>
  <c r="F129" i="5" s="1"/>
  <c r="E128" i="5"/>
  <c r="F128" i="5" s="1"/>
  <c r="E127" i="5"/>
  <c r="F127" i="5" s="1"/>
  <c r="E126" i="5"/>
  <c r="F126" i="5" s="1"/>
  <c r="E125" i="5"/>
  <c r="F125" i="5" s="1"/>
  <c r="E124" i="5"/>
  <c r="F124" i="5" s="1"/>
  <c r="E123" i="5"/>
  <c r="F123" i="5" s="1"/>
  <c r="E122" i="5"/>
  <c r="F122" i="5" s="1"/>
  <c r="E121" i="5"/>
  <c r="F121" i="5" s="1"/>
  <c r="E120" i="5"/>
  <c r="F120" i="5" s="1"/>
  <c r="E119" i="5"/>
  <c r="F119" i="5" s="1"/>
  <c r="E118" i="5"/>
  <c r="F118" i="5" s="1"/>
  <c r="E117" i="5"/>
  <c r="F117" i="5" s="1"/>
  <c r="E116" i="5"/>
  <c r="F116" i="5" s="1"/>
  <c r="E115" i="5"/>
  <c r="F115" i="5" s="1"/>
  <c r="E114" i="5"/>
  <c r="F114" i="5" s="1"/>
  <c r="E113" i="5"/>
  <c r="F113" i="5" s="1"/>
  <c r="E112" i="5"/>
  <c r="F112" i="5" s="1"/>
  <c r="E111" i="5"/>
  <c r="F111" i="5" s="1"/>
  <c r="E110" i="5"/>
  <c r="F110" i="5" s="1"/>
  <c r="E109" i="5"/>
  <c r="F109" i="5" s="1"/>
  <c r="E108" i="5"/>
  <c r="F108" i="5" s="1"/>
  <c r="E107" i="5"/>
  <c r="F107" i="5" s="1"/>
  <c r="E106" i="5"/>
  <c r="F106" i="5" s="1"/>
  <c r="E105" i="5"/>
  <c r="F105" i="5" s="1"/>
  <c r="E104" i="5"/>
  <c r="F104" i="5" s="1"/>
  <c r="E103" i="5"/>
  <c r="F103" i="5" s="1"/>
  <c r="E102" i="5"/>
  <c r="F102" i="5" s="1"/>
  <c r="E101" i="5"/>
  <c r="F101" i="5" s="1"/>
  <c r="E100" i="5"/>
  <c r="F100" i="5" s="1"/>
  <c r="E99" i="5"/>
  <c r="F99" i="5" s="1"/>
  <c r="E98" i="5"/>
  <c r="F98" i="5" s="1"/>
  <c r="E97" i="5"/>
  <c r="F97" i="5" s="1"/>
  <c r="E96" i="5"/>
  <c r="F96" i="5" s="1"/>
  <c r="E95" i="5"/>
  <c r="F95" i="5" s="1"/>
  <c r="E94" i="5"/>
  <c r="F94" i="5" s="1"/>
  <c r="E93" i="5"/>
  <c r="F93" i="5" s="1"/>
  <c r="E92" i="5"/>
  <c r="F92" i="5" s="1"/>
  <c r="E91" i="5"/>
  <c r="F91" i="5" s="1"/>
  <c r="E90" i="5"/>
  <c r="F90" i="5" s="1"/>
  <c r="E89" i="5"/>
  <c r="F89" i="5" s="1"/>
  <c r="E88" i="5"/>
  <c r="F88" i="5" s="1"/>
  <c r="E87" i="5"/>
  <c r="F87" i="5" s="1"/>
  <c r="E86" i="5"/>
  <c r="F86" i="5" s="1"/>
  <c r="E85" i="5"/>
  <c r="F85" i="5" s="1"/>
  <c r="E84" i="5"/>
  <c r="F84" i="5" s="1"/>
  <c r="E83" i="5"/>
  <c r="F83" i="5" s="1"/>
  <c r="E82" i="5"/>
  <c r="F82" i="5" s="1"/>
  <c r="E81" i="5"/>
  <c r="F81" i="5" s="1"/>
  <c r="E80" i="5"/>
  <c r="F80" i="5" s="1"/>
  <c r="E79" i="5"/>
  <c r="F79" i="5" s="1"/>
  <c r="E78" i="5"/>
  <c r="F78" i="5" s="1"/>
  <c r="E77" i="5"/>
  <c r="F77" i="5" s="1"/>
  <c r="E76" i="5"/>
  <c r="F76" i="5" s="1"/>
  <c r="E75" i="5"/>
  <c r="F75" i="5" s="1"/>
  <c r="E74" i="5"/>
  <c r="F74" i="5" s="1"/>
  <c r="E73" i="5"/>
  <c r="F73" i="5" s="1"/>
  <c r="E72" i="5"/>
  <c r="F72" i="5" s="1"/>
  <c r="E71" i="5"/>
  <c r="F71" i="5" s="1"/>
  <c r="E70" i="5"/>
  <c r="F70" i="5" s="1"/>
  <c r="E69" i="5"/>
  <c r="F69" i="5" s="1"/>
  <c r="E68" i="5"/>
  <c r="F68" i="5" s="1"/>
  <c r="E67" i="5"/>
  <c r="F67" i="5" s="1"/>
  <c r="E66" i="5"/>
  <c r="F66" i="5" s="1"/>
  <c r="E65" i="5"/>
  <c r="F65" i="5" s="1"/>
  <c r="E64" i="5"/>
  <c r="F64" i="5" s="1"/>
  <c r="E63" i="5"/>
  <c r="F63" i="5" s="1"/>
  <c r="E62" i="5"/>
  <c r="F62" i="5" s="1"/>
  <c r="E61" i="5"/>
  <c r="F61" i="5" s="1"/>
  <c r="E60" i="5"/>
  <c r="F60" i="5" s="1"/>
  <c r="E59" i="5"/>
  <c r="F59" i="5" s="1"/>
  <c r="E58" i="5"/>
  <c r="F58" i="5" s="1"/>
  <c r="E57" i="5"/>
  <c r="F57" i="5" s="1"/>
  <c r="E56" i="5"/>
  <c r="F56" i="5" s="1"/>
  <c r="E55" i="5"/>
  <c r="F55" i="5" s="1"/>
  <c r="E54" i="5"/>
  <c r="F54" i="5" s="1"/>
  <c r="E53" i="5"/>
  <c r="F53" i="5" s="1"/>
  <c r="E52" i="5"/>
  <c r="F52" i="5" s="1"/>
  <c r="E51" i="5"/>
  <c r="F51" i="5" s="1"/>
  <c r="E50" i="5"/>
  <c r="F50" i="5" s="1"/>
  <c r="E49" i="5"/>
  <c r="F49" i="5" s="1"/>
  <c r="E48" i="5"/>
  <c r="F48" i="5" s="1"/>
  <c r="E47" i="5"/>
  <c r="F47" i="5" s="1"/>
  <c r="E46" i="5"/>
  <c r="F46" i="5" s="1"/>
  <c r="E45" i="5"/>
  <c r="F45" i="5" s="1"/>
  <c r="E44" i="5"/>
  <c r="F44" i="5" s="1"/>
  <c r="E43" i="5"/>
  <c r="F43" i="5" s="1"/>
  <c r="E42" i="5"/>
  <c r="F42" i="5" s="1"/>
  <c r="E41" i="5"/>
  <c r="F41" i="5" s="1"/>
  <c r="E40" i="5"/>
  <c r="F40" i="5" s="1"/>
  <c r="E39" i="5"/>
  <c r="F39" i="5" s="1"/>
  <c r="E38" i="5"/>
  <c r="F38" i="5" s="1"/>
  <c r="E37" i="5"/>
  <c r="F37" i="5" s="1"/>
  <c r="E36" i="5"/>
  <c r="F36" i="5" s="1"/>
  <c r="E35" i="5"/>
  <c r="F35" i="5" s="1"/>
  <c r="E34" i="5"/>
  <c r="F34" i="5" s="1"/>
  <c r="E33" i="5"/>
  <c r="F33" i="5" s="1"/>
  <c r="E32" i="5"/>
  <c r="F32" i="5" s="1"/>
  <c r="E31" i="5"/>
  <c r="F31" i="5" s="1"/>
  <c r="E30" i="5"/>
  <c r="F30" i="5" s="1"/>
  <c r="E29" i="5"/>
  <c r="F29" i="5" s="1"/>
  <c r="E28" i="5"/>
  <c r="F28" i="5" s="1"/>
  <c r="E27" i="5"/>
  <c r="F27" i="5" s="1"/>
  <c r="E26" i="5"/>
  <c r="F26" i="5" s="1"/>
  <c r="E25" i="5"/>
  <c r="F25" i="5" s="1"/>
  <c r="E24" i="5"/>
  <c r="F24" i="5" s="1"/>
  <c r="E23" i="5"/>
  <c r="F23" i="5" s="1"/>
  <c r="E22" i="5"/>
  <c r="F22" i="5" s="1"/>
  <c r="E21" i="5"/>
  <c r="F21" i="5" s="1"/>
  <c r="E20" i="5"/>
  <c r="F20" i="5" s="1"/>
  <c r="E19" i="5"/>
  <c r="F19" i="5" s="1"/>
  <c r="E18" i="5"/>
  <c r="F18" i="5" s="1"/>
  <c r="E17" i="5"/>
  <c r="F17" i="5" s="1"/>
  <c r="E16" i="5"/>
  <c r="F16" i="5" s="1"/>
  <c r="E15" i="5"/>
  <c r="F15" i="5" s="1"/>
  <c r="E14" i="5"/>
  <c r="F14" i="5" s="1"/>
  <c r="E13" i="5"/>
  <c r="F13" i="5" s="1"/>
  <c r="E12" i="5"/>
  <c r="F12" i="5" s="1"/>
  <c r="E11" i="5"/>
  <c r="F11" i="5" s="1"/>
  <c r="D10" i="5"/>
  <c r="E10" i="5" l="1"/>
  <c r="F10" i="5" s="1"/>
</calcChain>
</file>

<file path=xl/sharedStrings.xml><?xml version="1.0" encoding="utf-8"?>
<sst xmlns="http://schemas.openxmlformats.org/spreadsheetml/2006/main" count="1244" uniqueCount="462">
  <si>
    <t>Materialets namn: Kommunernas statsandelar 2022</t>
  </si>
  <si>
    <t>https://vm.fi/sv/statsandelsbeslut-och-tillhorande-kalkyler</t>
  </si>
  <si>
    <t>STATSANDEL/FINANSIERING 2022 UNDERVISNINGS- OCH KULTURVERKSAMHET rapport VOP6OS22 (oph.fi)</t>
  </si>
  <si>
    <t xml:space="preserve">Användarvillkor: </t>
  </si>
  <si>
    <t>Du kan</t>
  </si>
  <si>
    <t>Dela </t>
  </si>
  <si>
    <t>kopiera materialet och sprida det vidare i vilket medium och format som helst</t>
  </si>
  <si>
    <t>Ändra</t>
  </si>
  <si>
    <t>remixa och redigera materialet och utifrån det skapa nytt material</t>
  </si>
  <si>
    <t>i vilket syfte som helst, även kommersiellt.</t>
  </si>
  <si>
    <t>Statsandelarna år 2021</t>
  </si>
  <si>
    <t>Källor:</t>
  </si>
  <si>
    <t>Statsandelsbeslut och kalkyler i anslutning till dem - Finansministeriet (vm.fi)</t>
  </si>
  <si>
    <t>Innehåller en detaljerad specifikation av statsandelarna för kommunal basservice</t>
  </si>
  <si>
    <t>STATSANDEL/FINANSIERING 2021 UNDERVISNINGS- OCH KULTURVERKSAMHET rapport VOP6OS21 (oph.fi)</t>
  </si>
  <si>
    <t>Obs! Bläddra neråt för att hitta uppgifter om kommunerna.</t>
  </si>
  <si>
    <t>Ändringskalkyler Kommunförbundet/OR</t>
  </si>
  <si>
    <t>Obs! Hemkommunsersättningarna finns på en separat flik.</t>
  </si>
  <si>
    <t>Numret i kolumnrubriken hänvisar till bokföringskontot.</t>
  </si>
  <si>
    <t>Kommunnr</t>
  </si>
  <si>
    <t>Kommun</t>
  </si>
  <si>
    <t>Invånarantal 31.12.2020</t>
  </si>
  <si>
    <t>5501 Statsandel för kommunal basservice (exkl. utjämningar)</t>
  </si>
  <si>
    <t>5502 Utjämning av statsandelar på basis av skatteinkomster</t>
  </si>
  <si>
    <t>Statsandelen för kommunal basservice sammanlagt (D+E)</t>
  </si>
  <si>
    <t>Statsandelar sammanlagt</t>
  </si>
  <si>
    <t>Statsandelar, €/inv.</t>
  </si>
  <si>
    <t>Förändring i statsandelarna sammanlagt € 2021–22</t>
  </si>
  <si>
    <t>Förändring sammanlagt, %</t>
  </si>
  <si>
    <t>Förändring sammanlagt €/inv.</t>
  </si>
  <si>
    <t>Förändring i statsandelen för kommunal basservice,%</t>
  </si>
  <si>
    <t>Invånarantal 31.12.2019</t>
  </si>
  <si>
    <t>5501 Statsandel för kommunal basservice</t>
  </si>
  <si>
    <t>Statsandelen för kommunal basservice sammanlagt (W+X)</t>
  </si>
  <si>
    <t>SAMMANLAGT</t>
  </si>
  <si>
    <t>Alajärvi</t>
  </si>
  <si>
    <t>Alavieska</t>
  </si>
  <si>
    <t>Alavus</t>
  </si>
  <si>
    <t>Asikkala</t>
  </si>
  <si>
    <t>Askola</t>
  </si>
  <si>
    <t>Aura</t>
  </si>
  <si>
    <t>Akaa</t>
  </si>
  <si>
    <t>Enonkoski</t>
  </si>
  <si>
    <t>Enontekiö</t>
  </si>
  <si>
    <t>Espoo</t>
  </si>
  <si>
    <t>Eura</t>
  </si>
  <si>
    <t>Eurajoki</t>
  </si>
  <si>
    <t>Evijärvi</t>
  </si>
  <si>
    <t>Forssa</t>
  </si>
  <si>
    <t>Haapajärvi</t>
  </si>
  <si>
    <t>Haapavesi</t>
  </si>
  <si>
    <t>Hailuoto</t>
  </si>
  <si>
    <t>Halsua</t>
  </si>
  <si>
    <t>Hamina</t>
  </si>
  <si>
    <t>Hankasalmi</t>
  </si>
  <si>
    <t>Hanko</t>
  </si>
  <si>
    <t>Harjavalta</t>
  </si>
  <si>
    <t>Hartola</t>
  </si>
  <si>
    <t>Hattula</t>
  </si>
  <si>
    <t>Hausjärvi</t>
  </si>
  <si>
    <t>Heinävesi</t>
  </si>
  <si>
    <t>Helsinki</t>
  </si>
  <si>
    <t>Vantaa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</si>
  <si>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</si>
  <si>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</si>
  <si>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</si>
  <si>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</si>
  <si>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</si>
  <si>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</si>
  <si>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</si>
  <si>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</si>
  <si>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Heinola</t>
  </si>
  <si>
    <t>Ii</t>
  </si>
  <si>
    <t>Iisalmi</t>
  </si>
  <si>
    <t>Iitti</t>
  </si>
  <si>
    <t>Ikaalinen</t>
  </si>
  <si>
    <t>Ilmajoki</t>
  </si>
  <si>
    <t>Ilomantsi</t>
  </si>
  <si>
    <t>Inari</t>
  </si>
  <si>
    <t>Inkoo</t>
  </si>
  <si>
    <t>Isojoki</t>
  </si>
  <si>
    <t>Isokyrö</t>
  </si>
  <si>
    <t>Imatra</t>
  </si>
  <si>
    <t>Janakkala</t>
  </si>
  <si>
    <t>Joensuu</t>
  </si>
  <si>
    <t>Jokioinen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</si>
  <si>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</si>
  <si>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</si>
  <si>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</si>
  <si>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</si>
  <si>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</si>
  <si>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</si>
  <si>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</si>
  <si>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</si>
  <si>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</si>
  <si>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</si>
  <si>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</si>
  <si>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</si>
  <si>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</si>
  <si>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</si>
  <si>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</si>
  <si>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</si>
  <si>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</si>
  <si>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</si>
  <si>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</si>
  <si>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</si>
  <si>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</si>
  <si>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</si>
  <si>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</si>
  <si>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</si>
  <si>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</si>
  <si>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</si>
  <si>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</si>
  <si>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</si>
  <si>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</si>
  <si>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Keminmaa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</si>
  <si>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</si>
  <si>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</si>
  <si>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</si>
  <si>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</si>
  <si>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</si>
  <si>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</si>
  <si>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</si>
  <si>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</si>
  <si>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</si>
  <si>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</si>
  <si>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</si>
  <si>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</si>
  <si>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</si>
  <si>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</si>
  <si>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</si>
  <si>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</si>
  <si>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</si>
  <si>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</si>
  <si>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</si>
  <si>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</si>
  <si>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</si>
  <si>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</si>
  <si>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</si>
  <si>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Kuopio</t>
  </si>
  <si>
    <t>Kuortane</t>
  </si>
  <si>
    <t>Kurikka</t>
  </si>
  <si>
    <t>Kustavi</t>
  </si>
  <si>
    <t>Kuusamo</t>
  </si>
  <si>
    <t>Outokumpu</t>
  </si>
  <si>
    <t>Kyyjärvi</t>
  </si>
  <si>
    <t>Kärkölä</t>
  </si>
  <si>
    <t>Kärsämäki</t>
  </si>
  <si>
    <t>Kemijärvi</t>
  </si>
  <si>
    <t>Kemiönsaari</t>
  </si>
  <si>
    <t>Lahti</t>
  </si>
  <si>
    <t>Laihia</t>
  </si>
  <si>
    <t>Laitila</t>
  </si>
  <si>
    <t>Lapinlahti</t>
  </si>
  <si>
    <t>Lappajärvi</t>
  </si>
  <si>
    <t>Lappeenranta</t>
  </si>
  <si>
    <t>Lapinjärvi</t>
  </si>
  <si>
    <t>Lapua</t>
  </si>
  <si>
    <t>Laukaa</t>
  </si>
  <si>
    <t>Lemi</t>
  </si>
  <si>
    <t>Lempäälä</t>
  </si>
  <si>
    <t>Leppävirta</t>
  </si>
  <si>
    <t>Lestijärvi</t>
  </si>
  <si>
    <t>Lieksa</t>
  </si>
  <si>
    <t>Lieto</t>
  </si>
  <si>
    <t>Liminka</t>
  </si>
  <si>
    <t>Liperi</t>
  </si>
  <si>
    <t>Loimaa</t>
  </si>
  <si>
    <t>Loppi</t>
  </si>
  <si>
    <t>Loviisa</t>
  </si>
  <si>
    <t>Luhanka</t>
  </si>
  <si>
    <t>Lumijoki</t>
  </si>
  <si>
    <t>Luoto</t>
  </si>
  <si>
    <t>Luumäki</t>
  </si>
  <si>
    <t>Lohja</t>
  </si>
  <si>
    <t>Parainen</t>
  </si>
  <si>
    <t>Maalahti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</si>
  <si>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</si>
  <si>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</si>
  <si>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</si>
  <si>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</si>
  <si>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</si>
  <si>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</si>
  <si>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</si>
  <si>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</si>
  <si>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</si>
  <si>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</si>
  <si>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</si>
  <si>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</si>
  <si>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</si>
  <si>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</si>
  <si>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Mäntyharju</t>
  </si>
  <si>
    <t>Mänttä-Vilppula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</si>
  <si>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</si>
  <si>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</si>
  <si>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</si>
  <si>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</si>
  <si>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</si>
  <si>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</si>
  <si>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</si>
  <si>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</si>
  <si>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</si>
  <si>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</si>
  <si>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</si>
  <si>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</si>
  <si>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</si>
  <si>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Padasjoki</t>
  </si>
  <si>
    <t>Paimio</t>
  </si>
  <si>
    <t>Paltamo</t>
  </si>
  <si>
    <t>Parikkala</t>
  </si>
  <si>
    <t>Parkano</t>
  </si>
  <si>
    <t>Pelkosenniemi</t>
  </si>
  <si>
    <t>Perho</t>
  </si>
  <si>
    <t>Pertunmaa</t>
  </si>
  <si>
    <t>Petäjävesi</t>
  </si>
  <si>
    <t>Pieksämäki</t>
  </si>
  <si>
    <t>Pielavesi</t>
  </si>
  <si>
    <t>Pietarsaari</t>
  </si>
  <si>
    <t>Pedersöre</t>
  </si>
  <si>
    <t>Pihtipudas</t>
  </si>
  <si>
    <t>Pirkkala</t>
  </si>
  <si>
    <t>Polvijärvi</t>
  </si>
  <si>
    <t>Pomarkku</t>
  </si>
  <si>
    <t>Pori</t>
  </si>
  <si>
    <t>Pornainen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</si>
  <si>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</si>
  <si>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</si>
  <si>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</si>
  <si>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</si>
  <si>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</si>
  <si>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</si>
  <si>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</si>
  <si>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</si>
  <si>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</si>
  <si>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</si>
  <si>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</si>
  <si>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</si>
  <si>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</si>
  <si>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Porvoo</t>
  </si>
  <si>
    <t>Raahe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</si>
  <si>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</si>
  <si>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</si>
  <si>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</si>
  <si>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</si>
  <si>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</si>
  <si>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</si>
  <si>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</si>
  <si>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</si>
  <si>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</si>
  <si>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</si>
  <si>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</si>
  <si>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</si>
  <si>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</si>
  <si>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</si>
  <si>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</si>
  <si>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Raasepori</t>
  </si>
  <si>
    <t>Saarijärvi</t>
  </si>
  <si>
    <t>Salla</t>
  </si>
  <si>
    <t>Salo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</si>
  <si>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</si>
  <si>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</si>
  <si>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</si>
  <si>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</si>
  <si>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</si>
  <si>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</si>
  <si>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</si>
  <si>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</si>
  <si>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</si>
  <si>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</si>
  <si>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</si>
  <si>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</si>
  <si>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</si>
  <si>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</si>
  <si>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</si>
  <si>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</si>
  <si>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</si>
  <si>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Sulkava</t>
  </si>
  <si>
    <t>Suomussalmi</t>
  </si>
  <si>
    <t>Suonenjoki</t>
  </si>
  <si>
    <t>Sysmä</t>
  </si>
  <si>
    <t>Säkylä</t>
  </si>
  <si>
    <t>Vaala</t>
  </si>
  <si>
    <t>Sastamala</t>
  </si>
  <si>
    <t>Siikalatva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</si>
  <si>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</si>
  <si>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</si>
  <si>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</si>
  <si>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</si>
  <si>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</si>
  <si>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</si>
  <si>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</si>
  <si>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</si>
  <si>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</si>
  <si>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</si>
  <si>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</si>
  <si>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</si>
  <si>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</si>
  <si>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Pello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</si>
  <si>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</si>
  <si>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</si>
  <si>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</si>
  <si>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</si>
  <si>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</si>
  <si>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</si>
  <si>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</si>
  <si>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</si>
  <si>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</si>
  <si>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</si>
  <si>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Vaasa</t>
  </si>
  <si>
    <t>Valkeakoski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</si>
  <si>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</si>
  <si>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</si>
  <si>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</si>
  <si>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</si>
  <si>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</si>
  <si>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</si>
  <si>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</si>
  <si>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</si>
  <si>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</si>
  <si>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</si>
  <si>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</si>
  <si>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Vöyri</t>
  </si>
  <si>
    <t>Ylitornio</t>
  </si>
  <si>
    <t>Ylivieska</t>
  </si>
  <si>
    <t>Ylöjärvi</t>
  </si>
  <si>
    <t>Ypäjä</t>
  </si>
  <si>
    <t>Ähtäri</t>
  </si>
  <si>
    <t>Äänekoski</t>
  </si>
  <si>
    <t>Inkomster av och utgifter för hemkommunsersättningar 2022</t>
  </si>
  <si>
    <t>Inkomster av och utgifter för hemkommunsersättningar 2021</t>
  </si>
  <si>
    <t>Källa: FM/KRA 30.12.2021</t>
  </si>
  <si>
    <t>Källa: Kalkylinformation om statsandelarna 2021 /FM</t>
  </si>
  <si>
    <t xml:space="preserve">Hemkommunsersättningarna för förskoleundervisning och grundläggande utbildning i samband med betalningen av kommunernas statsandelar </t>
  </si>
  <si>
    <t xml:space="preserve">avskiljs från statsandelsredovisningarna. Inkomsterna av hemkommunsersättningar bokförs som försäljningsintäkter och utgifterna som köp av kundservice. </t>
  </si>
  <si>
    <t>Virdois</t>
  </si>
  <si>
    <t>Alavo</t>
  </si>
  <si>
    <t>Ackas</t>
  </si>
  <si>
    <t>Enontekis</t>
  </si>
  <si>
    <t>Esbo</t>
  </si>
  <si>
    <t>Euraåminne</t>
  </si>
  <si>
    <t>Karlö</t>
  </si>
  <si>
    <t>Halso</t>
  </si>
  <si>
    <t>Fredrikshamn</t>
  </si>
  <si>
    <t>Hangö</t>
  </si>
  <si>
    <t>Gustav Adolfs</t>
  </si>
  <si>
    <t>Helsingfors</t>
  </si>
  <si>
    <t>Vanda</t>
  </si>
  <si>
    <t>Vittis</t>
  </si>
  <si>
    <t>Hyvinge</t>
  </si>
  <si>
    <t>Tavastkyro</t>
  </si>
  <si>
    <t>Tavastehus</t>
  </si>
  <si>
    <t>Ijo</t>
  </si>
  <si>
    <t>Idensalmi</t>
  </si>
  <si>
    <t>Iits</t>
  </si>
  <si>
    <t>Ikalis</t>
  </si>
  <si>
    <t>Ilmola</t>
  </si>
  <si>
    <t>Ilomants</t>
  </si>
  <si>
    <t>Enare</t>
  </si>
  <si>
    <t>Ingå</t>
  </si>
  <si>
    <t>Storå</t>
  </si>
  <si>
    <t>Storkyro</t>
  </si>
  <si>
    <t>Jockis</t>
  </si>
  <si>
    <t>Jorois</t>
  </si>
  <si>
    <t>Juga</t>
  </si>
  <si>
    <t>Träskända</t>
  </si>
  <si>
    <t>S:t Karins</t>
  </si>
  <si>
    <t>Kajana</t>
  </si>
  <si>
    <t>Bötom</t>
  </si>
  <si>
    <t>Högfors</t>
  </si>
  <si>
    <t>Kaskö</t>
  </si>
  <si>
    <t>Grankulla</t>
  </si>
  <si>
    <t>Kaustby</t>
  </si>
  <si>
    <t>Kervo</t>
  </si>
  <si>
    <t>Keuru</t>
  </si>
  <si>
    <t>Kyrkslätt</t>
  </si>
  <si>
    <t>Kides</t>
  </si>
  <si>
    <t>Kumo</t>
  </si>
  <si>
    <t>Karleby</t>
  </si>
  <si>
    <t>Kontiolax</t>
  </si>
  <si>
    <t>Koski Åbo l.</t>
  </si>
  <si>
    <t>Kristinestad</t>
  </si>
  <si>
    <t>Kronoby</t>
  </si>
  <si>
    <t>Kuhmois</t>
  </si>
  <si>
    <t>Gustavs</t>
  </si>
  <si>
    <t>Kimitoön</t>
  </si>
  <si>
    <t>Lahtis</t>
  </si>
  <si>
    <t>Laihela</t>
  </si>
  <si>
    <t>Letala</t>
  </si>
  <si>
    <t>Villmanstrand</t>
  </si>
  <si>
    <t>Lappträsk</t>
  </si>
  <si>
    <t>Lappo</t>
  </si>
  <si>
    <t>Laukas</t>
  </si>
  <si>
    <t>Lundo</t>
  </si>
  <si>
    <t>Limingo</t>
  </si>
  <si>
    <t>Libelits</t>
  </si>
  <si>
    <t>Lovisa</t>
  </si>
  <si>
    <t>Larsmo</t>
  </si>
  <si>
    <t>Lojo</t>
  </si>
  <si>
    <t>Pargas</t>
  </si>
  <si>
    <t>Malax</t>
  </si>
  <si>
    <t>S:t Mårtens</t>
  </si>
  <si>
    <t>Sastmola</t>
  </si>
  <si>
    <t>S:t Michel</t>
  </si>
  <si>
    <t>Korsholm</t>
  </si>
  <si>
    <t>Virmo</t>
  </si>
  <si>
    <t>Mörskom</t>
  </si>
  <si>
    <t>Nådendal</t>
  </si>
  <si>
    <t>Nousis</t>
  </si>
  <si>
    <t>Närpes</t>
  </si>
  <si>
    <t>Uleåborg</t>
  </si>
  <si>
    <t>Pemar</t>
  </si>
  <si>
    <t>Jakobstad</t>
  </si>
  <si>
    <t>Birkala</t>
  </si>
  <si>
    <t>Påmark</t>
  </si>
  <si>
    <t>Björneborg</t>
  </si>
  <si>
    <t>Borgnäs</t>
  </si>
  <si>
    <t>Pyttis</t>
  </si>
  <si>
    <t>Borgå</t>
  </si>
  <si>
    <t>Brahestad</t>
  </si>
  <si>
    <t>Reso</t>
  </si>
  <si>
    <t>Raumo</t>
  </si>
  <si>
    <t>Ruokolax</t>
  </si>
  <si>
    <t>Raseborg</t>
  </si>
  <si>
    <t>Sagu</t>
  </si>
  <si>
    <t>Nyslott</t>
  </si>
  <si>
    <t>Siikais</t>
  </si>
  <si>
    <t>Sibbo</t>
  </si>
  <si>
    <t>Sjundeå</t>
  </si>
  <si>
    <t>Tövsala</t>
  </si>
  <si>
    <t>Tammerfors</t>
  </si>
  <si>
    <t>Östermark</t>
  </si>
  <si>
    <t>Torneå</t>
  </si>
  <si>
    <t>Åbo</t>
  </si>
  <si>
    <t>Tusby</t>
  </si>
  <si>
    <t>Ulvsby</t>
  </si>
  <si>
    <t>Nykarleby</t>
  </si>
  <si>
    <t>Nystad</t>
  </si>
  <si>
    <t>Vasa</t>
  </si>
  <si>
    <t>Vemo</t>
  </si>
  <si>
    <t>Vetil</t>
  </si>
  <si>
    <t>Vichtis</t>
  </si>
  <si>
    <t>Vindala</t>
  </si>
  <si>
    <t>Vederlax</t>
  </si>
  <si>
    <t>Vörå</t>
  </si>
  <si>
    <t>Övertorneå</t>
  </si>
  <si>
    <t>Etseri</t>
  </si>
  <si>
    <t>Hemkommuns-ersättningar, utgifter</t>
  </si>
  <si>
    <t>Hemkommuns-ersättningar, inkomster</t>
  </si>
  <si>
    <t>Hemkommuns-ersättningar, netto</t>
  </si>
  <si>
    <t xml:space="preserve">5701 Statsandel för undervis-nings- och kultur-verksamhet </t>
  </si>
  <si>
    <t>Kommun-nr</t>
  </si>
  <si>
    <t>Statsandel och hemkommuns-ersättningar sammanlagt</t>
  </si>
  <si>
    <t>Kontaktperson: Olli Riikonen, tfn 050 477 5619, olli.riikonen@kommunforbundet.fi, Twitter: @RiikosenOlli</t>
  </si>
  <si>
    <t>Kommunernas statsandelar och kompensationer för förlorade skatteinkomster 2022, sammandrag</t>
  </si>
  <si>
    <t>5890 Ersättning för förlorade skatteinkomster               (inkl. återkrav av skatteuppskov )</t>
  </si>
  <si>
    <t>5890 Ersättning för förlorade skatteinkomster               (inkl. återkrav av skatteuppskov)</t>
  </si>
  <si>
    <t>Förändring i ersättningen för förlorade skatteinkomster (inkl. återkrav av skatteuppskov),%</t>
  </si>
  <si>
    <t>5701 Statsandel för undervisnings- och kultur-verksamhet                Källa: UBS 20.12.2021</t>
  </si>
  <si>
    <t>Kalkylinformation om statsandelen för kommunal basservice 2022, FM/KRA 8.7.2022</t>
  </si>
  <si>
    <t>Statsandelarna för undervisnings- och kulturverksamhet år 2020, UBS 26.7.2022</t>
  </si>
  <si>
    <t>Datum (när materialet har producerats eller upodaterats): 31.8.2022</t>
  </si>
  <si>
    <t>Materialets ursprungliga källa: FM/KRA 8.7.2022 och UBS 26.7.2022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</si>
</sst>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_-* #,##0\ _€_-;\-* #,##0\ _€_-;_-* &quot;-&quot;\ _€_-;_-@_-"/>
    <numFmt numFmtId="165" formatCode="_-* #,##0.00\ _€_-;\-* #,##0.00\ _€_-;_-* &quot;-&quot;??\ _€_-;_-@_-"/>
    <numFmt numFmtId="166" formatCode="#,##0_ ;[Red]\-#,##0\ "/>
    <numFmt numFmtId="167" formatCode="#,##0_ ;\-#,##0\ "/>
    <numFmt numFmtId="168" formatCode="0.0\ %"/>
  </numFmts>
  <fonts count="60" x14ac:knownFonts="1">
    <font>
      <sz val="9"/>
      <name val="Work Sans"/>
      <family val="2"/>
      <scheme val="minor"/>
    </font>
    <font>
      <sz val="11"/>
      <color theme="1"/>
      <name val="Work Sans"/>
      <family val="2"/>
      <scheme val="minor"/>
    </font>
    <font>
      <b/>
      <sz val="9"/>
      <color theme="0"/>
      <name val="Work Sans"/>
      <family val="2"/>
      <scheme val="minor"/>
    </font>
    <font>
      <i/>
      <sz val="9"/>
      <color rgb="FF7F7F7F"/>
      <name val="Work Sans"/>
      <family val="2"/>
      <scheme val="minor"/>
    </font>
    <font>
      <sz val="9"/>
      <color rgb="FFFA7D00"/>
      <name val="Work Sans"/>
      <family val="2"/>
      <scheme val="minor"/>
    </font>
    <font>
      <b/>
      <sz val="9"/>
      <color theme="9"/>
      <name val="Work Sans"/>
      <family val="2"/>
      <scheme val="minor"/>
    </font>
    <font>
      <b/>
      <sz val="10"/>
      <color theme="1"/>
      <name val="Work Sans"/>
      <family val="2"/>
      <scheme val="minor"/>
    </font>
    <font>
      <sz val="9"/>
      <name val="Work Sans"/>
      <family val="2"/>
      <scheme val="minor"/>
    </font>
    <font>
      <b/>
      <sz val="14"/>
      <color theme="4"/>
      <name val="Work Sans"/>
      <family val="2"/>
      <scheme val="minor"/>
    </font>
    <font>
      <sz val="9"/>
      <color theme="0"/>
      <name val="Work Sans"/>
      <family val="2"/>
      <scheme val="minor"/>
    </font>
    <font>
      <b/>
      <sz val="9"/>
      <name val="Work Sans"/>
      <family val="2"/>
      <scheme val="minor"/>
    </font>
    <font>
      <sz val="11"/>
      <name val="Work Sans"/>
      <family val="2"/>
      <scheme val="minor"/>
    </font>
    <font>
      <b/>
      <sz val="16"/>
      <color theme="4"/>
      <name val="Work Sans ExtraBold"/>
      <family val="2"/>
      <scheme val="major"/>
    </font>
    <font>
      <b/>
      <sz val="11"/>
      <color theme="4"/>
      <name val="Work Sans"/>
      <family val="2"/>
      <scheme val="minor"/>
    </font>
    <font>
      <b/>
      <sz val="10"/>
      <color theme="4"/>
      <name val="Work Sans"/>
      <family val="2"/>
      <scheme val="minor"/>
    </font>
    <font>
      <b/>
      <sz val="9"/>
      <color theme="4"/>
      <name val="Work Sans"/>
      <family val="2"/>
      <scheme val="minor"/>
    </font>
    <font>
      <b/>
      <sz val="16"/>
      <color theme="4"/>
      <name val="Work Sans"/>
      <family val="2"/>
      <scheme val="minor"/>
    </font>
    <font>
      <b/>
      <sz val="9"/>
      <color rgb="FFEF6079"/>
      <name val="Work Sans"/>
      <family val="2"/>
      <scheme val="minor"/>
    </font>
    <font>
      <b/>
      <sz val="9"/>
      <color theme="7"/>
      <name val="Work Sans"/>
      <family val="2"/>
      <scheme val="minor"/>
    </font>
    <font>
      <sz val="11"/>
      <color theme="4"/>
      <name val="Work Sans"/>
      <family val="2"/>
      <scheme val="minor"/>
    </font>
    <font>
      <b/>
      <sz val="9"/>
      <color theme="6"/>
      <name val="Work Sans"/>
      <family val="2"/>
      <scheme val="minor"/>
    </font>
    <font>
      <sz val="8"/>
      <name val="Work Sans ExtraBold"/>
      <family val="2"/>
      <scheme val="major"/>
    </font>
    <font>
      <b/>
      <sz val="8"/>
      <name val="Work Sans ExtraBold"/>
      <family val="2"/>
      <scheme val="major"/>
    </font>
    <font>
      <sz val="11"/>
      <name val="Work Sans ExtraBold"/>
      <family val="2"/>
      <scheme val="major"/>
    </font>
    <font>
      <b/>
      <sz val="8"/>
      <color rgb="FF7030A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11"/>
      <name val="Arial Narrow"/>
      <family val="2"/>
    </font>
    <font>
      <b/>
      <sz val="11"/>
      <color rgb="FFFFFFFF"/>
      <name val="Arial Narrow"/>
      <family val="2"/>
    </font>
    <font>
      <sz val="11"/>
      <name val="Arial Narrow"/>
      <family val="2"/>
    </font>
    <font>
      <sz val="11"/>
      <color rgb="FF000000"/>
      <name val="Arial Narrow"/>
      <family val="2"/>
    </font>
    <font>
      <sz val="8"/>
      <color rgb="FF000000"/>
      <name val="Arial Narrow"/>
      <family val="2"/>
    </font>
    <font>
      <b/>
      <sz val="8"/>
      <color rgb="FF000000"/>
      <name val="Arial Narrow"/>
      <family val="2"/>
    </font>
    <font>
      <b/>
      <sz val="12"/>
      <color rgb="FFA34E96"/>
      <name val="Work Sans"/>
      <scheme val="minor"/>
    </font>
    <font>
      <sz val="11"/>
      <name val="Work Sans"/>
      <scheme val="minor"/>
    </font>
    <font>
      <b/>
      <sz val="18"/>
      <color rgb="FF51264A"/>
      <name val="Work Sans"/>
      <scheme val="minor"/>
    </font>
    <font>
      <b/>
      <sz val="11"/>
      <color rgb="FFFF0000"/>
      <name val="Work Sans ExtraBold"/>
      <family val="2"/>
      <scheme val="major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sz val="11"/>
      <color rgb="FFFFFFFF"/>
      <name val="Arial Narrow"/>
      <family val="2"/>
    </font>
    <font>
      <b/>
      <sz val="11"/>
      <color rgb="FF000000"/>
      <name val="Arial Narrow"/>
      <family val="2"/>
    </font>
    <font>
      <sz val="11"/>
      <color rgb="FF0066CC"/>
      <name val="Arial Narrow"/>
      <family val="2"/>
    </font>
    <font>
      <sz val="12"/>
      <color theme="0"/>
      <name val="Arial Narrow"/>
      <family val="2"/>
    </font>
    <font>
      <b/>
      <sz val="11"/>
      <color theme="0"/>
      <name val="Arial Narrow"/>
      <family val="2"/>
    </font>
    <font>
      <sz val="11"/>
      <color theme="1"/>
      <name val="Work Sans ExtraBold"/>
      <family val="2"/>
      <scheme val="major"/>
    </font>
    <font>
      <u/>
      <sz val="9"/>
      <color theme="10"/>
      <name val="Work Sans"/>
      <family val="2"/>
      <scheme val="minor"/>
    </font>
    <font>
      <sz val="11"/>
      <color theme="1"/>
      <name val="Arial Narrow"/>
      <family val="2"/>
    </font>
    <font>
      <sz val="9"/>
      <name val="Arial Narrow"/>
      <family val="2"/>
    </font>
    <font>
      <sz val="10"/>
      <name val="Work Sans"/>
      <scheme val="minor"/>
    </font>
    <font>
      <b/>
      <sz val="18"/>
      <color theme="6"/>
      <name val="Work Sans"/>
      <scheme val="minor"/>
    </font>
    <font>
      <sz val="8"/>
      <name val="Work Sans"/>
      <family val="2"/>
      <scheme val="minor"/>
    </font>
    <font>
      <b/>
      <sz val="11"/>
      <color rgb="FFFFFFFF"/>
      <name val="Work Sans"/>
      <scheme val="minor"/>
    </font>
    <font>
      <sz val="11"/>
      <color rgb="FFFF0000"/>
      <name val="Work Sans"/>
      <scheme val="minor"/>
    </font>
    <font>
      <u/>
      <sz val="11"/>
      <name val="Work Sans"/>
      <scheme val="minor"/>
    </font>
    <font>
      <b/>
      <u/>
      <sz val="11"/>
      <name val="Work Sans"/>
      <scheme val="minor"/>
    </font>
    <font>
      <b/>
      <sz val="11"/>
      <color rgb="FFFF0000"/>
      <name val="Work Sans"/>
      <scheme val="minor"/>
    </font>
    <font>
      <b/>
      <sz val="11"/>
      <name val="Work Sans"/>
      <scheme val="minor"/>
    </font>
    <font>
      <u/>
      <sz val="11"/>
      <color theme="10"/>
      <name val="Work Sans"/>
      <scheme val="minor"/>
    </font>
    <font>
      <b/>
      <sz val="11"/>
      <color theme="1"/>
      <name val="Arial Narrow"/>
      <family val="2"/>
    </font>
    <font>
      <u/>
      <sz val="11"/>
      <color theme="10"/>
      <name val="Work Sans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rgb="FFEF607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rgb="FF000000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/>
        <bgColor rgb="FF000000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499984740745262"/>
        <bgColor rgb="FF000000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24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5"/>
      </bottom>
      <diagonal/>
    </border>
    <border>
      <left style="thin">
        <color theme="0"/>
      </left>
      <right style="thin">
        <color theme="0"/>
      </right>
      <top style="thin">
        <color theme="4"/>
      </top>
      <bottom style="thin">
        <color theme="0"/>
      </bottom>
      <diagonal/>
    </border>
    <border>
      <left/>
      <right/>
      <top/>
      <bottom style="medium">
        <color theme="6"/>
      </bottom>
      <diagonal/>
    </border>
    <border>
      <left/>
      <right/>
      <top/>
      <bottom style="medium">
        <color theme="7"/>
      </bottom>
      <diagonal/>
    </border>
    <border>
      <left/>
      <right/>
      <top/>
      <bottom style="medium">
        <color rgb="FFEF6079"/>
      </bottom>
      <diagonal/>
    </border>
    <border>
      <left/>
      <right/>
      <top/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6"/>
      </top>
      <bottom style="thin">
        <color theme="0"/>
      </bottom>
      <diagonal/>
    </border>
    <border>
      <left/>
      <right/>
      <top style="hair">
        <color theme="6"/>
      </top>
      <bottom style="hair">
        <color theme="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8"/>
      </top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36">
    <xf numFmtId="0" fontId="0" fillId="0" borderId="0"/>
    <xf numFmtId="0" fontId="12" fillId="0" borderId="0" applyNumberFormat="0" applyFill="0" applyBorder="0" applyAlignment="0" applyProtection="0"/>
    <xf numFmtId="0" fontId="8" fillId="0" borderId="0" applyNumberFormat="0" applyFill="0" applyAlignment="0" applyProtection="0"/>
    <xf numFmtId="0" fontId="13" fillId="0" borderId="0" applyNumberFormat="0" applyFill="0" applyAlignment="0" applyProtection="0"/>
    <xf numFmtId="0" fontId="14" fillId="0" borderId="0" applyNumberFormat="0" applyFill="0" applyAlignment="0" applyProtection="0"/>
    <xf numFmtId="0" fontId="14" fillId="0" borderId="0" applyNumberFormat="0" applyFill="0" applyBorder="0" applyAlignment="0" applyProtection="0"/>
    <xf numFmtId="0" fontId="9" fillId="1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1" applyNumberFormat="0" applyAlignment="0" applyProtection="0"/>
    <xf numFmtId="0" fontId="10" fillId="2" borderId="2" applyNumberFormat="0" applyAlignment="0" applyProtection="0"/>
    <xf numFmtId="0" fontId="5" fillId="6" borderId="1" applyNumberFormat="0" applyAlignment="0" applyProtection="0"/>
    <xf numFmtId="0" fontId="4" fillId="0" borderId="3" applyNumberFormat="0" applyFill="0" applyAlignment="0" applyProtection="0"/>
    <xf numFmtId="0" fontId="2" fillId="7" borderId="4" applyNumberFormat="0" applyBorder="0" applyAlignment="0" applyProtection="0"/>
    <xf numFmtId="0" fontId="7" fillId="3" borderId="5" applyNumberFormat="0" applyAlignment="0" applyProtection="0"/>
    <xf numFmtId="0" fontId="3" fillId="0" borderId="0" applyNumberFormat="0" applyFill="0" applyBorder="0" applyAlignment="0" applyProtection="0"/>
    <xf numFmtId="0" fontId="6" fillId="0" borderId="6" applyNumberFormat="0" applyFill="0" applyAlignment="0" applyProtection="0"/>
    <xf numFmtId="0" fontId="1" fillId="9" borderId="0" applyNumberFormat="0" applyBorder="0" applyAlignment="0" applyProtection="0"/>
    <xf numFmtId="0" fontId="19" fillId="10" borderId="0" applyNumberFormat="0" applyBorder="0" applyAlignment="0" applyProtection="0"/>
    <xf numFmtId="0" fontId="11" fillId="11" borderId="0" applyNumberFormat="0" applyBorder="0" applyAlignment="0" applyProtection="0"/>
    <xf numFmtId="0" fontId="15" fillId="0" borderId="13"/>
    <xf numFmtId="0" fontId="18" fillId="0" borderId="11"/>
    <xf numFmtId="2" fontId="15" fillId="0" borderId="7"/>
    <xf numFmtId="0" fontId="15" fillId="0" borderId="9"/>
    <xf numFmtId="0" fontId="7" fillId="0" borderId="8"/>
    <xf numFmtId="0" fontId="7" fillId="0" borderId="15"/>
    <xf numFmtId="0" fontId="17" fillId="0" borderId="12"/>
    <xf numFmtId="165" fontId="7" fillId="0" borderId="0" applyFill="0" applyBorder="0" applyAlignment="0" applyProtection="0"/>
    <xf numFmtId="164" fontId="7" fillId="0" borderId="0" applyFill="0" applyBorder="0" applyAlignment="0" applyProtection="0"/>
    <xf numFmtId="44" fontId="7" fillId="0" borderId="0" applyFill="0" applyBorder="0" applyAlignment="0" applyProtection="0"/>
    <xf numFmtId="42" fontId="7" fillId="0" borderId="0" applyFill="0" applyBorder="0" applyAlignment="0" applyProtection="0"/>
    <xf numFmtId="9" fontId="7" fillId="0" borderId="0" applyFill="0" applyBorder="0" applyAlignment="0" applyProtection="0"/>
    <xf numFmtId="0" fontId="11" fillId="12" borderId="0" applyNumberFormat="0" applyBorder="0" applyAlignment="0" applyProtection="0"/>
    <xf numFmtId="0" fontId="20" fillId="0" borderId="10"/>
    <xf numFmtId="0" fontId="20" fillId="0" borderId="14"/>
    <xf numFmtId="0" fontId="45" fillId="0" borderId="0" applyNumberFormat="0" applyFill="0" applyBorder="0" applyAlignment="0" applyProtection="0"/>
  </cellStyleXfs>
  <cellXfs count="164">
    <xf numFmtId="0" fontId="0" fillId="0" borderId="0" xfId="0"/>
    <xf numFmtId="0" fontId="7" fillId="0" borderId="0" xfId="0" applyFont="1"/>
    <xf numFmtId="0" fontId="15" fillId="0" borderId="13" xfId="20"/>
    <xf numFmtId="0" fontId="0" fillId="0" borderId="0" xfId="0" applyFont="1"/>
    <xf numFmtId="0" fontId="13" fillId="0" borderId="0" xfId="3" applyAlignment="1">
      <alignment vertical="top"/>
    </xf>
    <xf numFmtId="0" fontId="13" fillId="0" borderId="0" xfId="3"/>
    <xf numFmtId="0" fontId="16" fillId="0" borderId="13" xfId="20" applyFont="1"/>
    <xf numFmtId="0" fontId="24" fillId="0" borderId="0" xfId="0" applyFont="1"/>
    <xf numFmtId="3" fontId="25" fillId="0" borderId="0" xfId="0" applyNumberFormat="1" applyFont="1" applyAlignment="1">
      <alignment horizontal="right"/>
    </xf>
    <xf numFmtId="0" fontId="26" fillId="0" borderId="0" xfId="0" applyFont="1"/>
    <xf numFmtId="0" fontId="29" fillId="0" borderId="0" xfId="0" applyFont="1"/>
    <xf numFmtId="3" fontId="31" fillId="0" borderId="0" xfId="0" applyNumberFormat="1" applyFont="1"/>
    <xf numFmtId="1" fontId="32" fillId="0" borderId="0" xfId="0" applyNumberFormat="1" applyFont="1"/>
    <xf numFmtId="0" fontId="25" fillId="0" borderId="0" xfId="0" applyFont="1"/>
    <xf numFmtId="0" fontId="33" fillId="0" borderId="0" xfId="1" applyFont="1" applyFill="1" applyBorder="1" applyAlignment="1">
      <alignment horizontal="left"/>
    </xf>
    <xf numFmtId="0" fontId="35" fillId="0" borderId="0" xfId="1" applyFont="1" applyFill="1" applyBorder="1" applyAlignment="1">
      <alignment horizontal="left"/>
    </xf>
    <xf numFmtId="0" fontId="36" fillId="0" borderId="0" xfId="0" applyFont="1"/>
    <xf numFmtId="166" fontId="23" fillId="0" borderId="0" xfId="0" applyNumberFormat="1" applyFont="1" applyAlignment="1">
      <alignment horizontal="right"/>
    </xf>
    <xf numFmtId="0" fontId="25" fillId="0" borderId="0" xfId="0" applyFont="1" applyAlignment="1">
      <alignment horizontal="right"/>
    </xf>
    <xf numFmtId="0" fontId="38" fillId="0" borderId="0" xfId="0" applyFont="1"/>
    <xf numFmtId="0" fontId="25" fillId="0" borderId="16" xfId="0" applyFont="1" applyBorder="1"/>
    <xf numFmtId="0" fontId="11" fillId="0" borderId="0" xfId="0" applyFont="1"/>
    <xf numFmtId="0" fontId="25" fillId="0" borderId="0" xfId="0" applyFont="1" applyFill="1"/>
    <xf numFmtId="0" fontId="25" fillId="0" borderId="16" xfId="0" applyFont="1" applyFill="1" applyBorder="1"/>
    <xf numFmtId="3" fontId="22" fillId="0" borderId="0" xfId="0" applyNumberFormat="1" applyFont="1" applyAlignment="1">
      <alignment horizontal="right"/>
    </xf>
    <xf numFmtId="0" fontId="22" fillId="0" borderId="16" xfId="0" applyFont="1" applyBorder="1" applyAlignment="1">
      <alignment horizontal="right"/>
    </xf>
    <xf numFmtId="0" fontId="45" fillId="0" borderId="0" xfId="35"/>
    <xf numFmtId="0" fontId="0" fillId="0" borderId="0" xfId="0" applyFont="1" applyFill="1" applyBorder="1"/>
    <xf numFmtId="0" fontId="27" fillId="0" borderId="0" xfId="0" applyFont="1" applyBorder="1"/>
    <xf numFmtId="166" fontId="27" fillId="0" borderId="0" xfId="0" applyNumberFormat="1" applyFont="1" applyBorder="1"/>
    <xf numFmtId="166" fontId="29" fillId="0" borderId="0" xfId="0" applyNumberFormat="1" applyFont="1" applyBorder="1" applyAlignment="1">
      <alignment horizontal="right"/>
    </xf>
    <xf numFmtId="3" fontId="30" fillId="0" borderId="0" xfId="0" applyNumberFormat="1" applyFont="1" applyBorder="1"/>
    <xf numFmtId="3" fontId="29" fillId="0" borderId="0" xfId="0" applyNumberFormat="1" applyFont="1" applyBorder="1" applyAlignment="1">
      <alignment horizontal="right"/>
    </xf>
    <xf numFmtId="166" fontId="29" fillId="0" borderId="0" xfId="0" applyNumberFormat="1" applyFont="1" applyBorder="1"/>
    <xf numFmtId="1" fontId="29" fillId="0" borderId="0" xfId="0" applyNumberFormat="1" applyFont="1" applyBorder="1"/>
    <xf numFmtId="3" fontId="27" fillId="0" borderId="0" xfId="0" applyNumberFormat="1" applyFont="1" applyBorder="1"/>
    <xf numFmtId="167" fontId="29" fillId="0" borderId="0" xfId="0" applyNumberFormat="1" applyFont="1" applyBorder="1" applyAlignment="1">
      <alignment horizontal="right"/>
    </xf>
    <xf numFmtId="0" fontId="29" fillId="0" borderId="0" xfId="0" applyFont="1" applyBorder="1" applyAlignment="1">
      <alignment horizontal="right"/>
    </xf>
    <xf numFmtId="166" fontId="26" fillId="0" borderId="0" xfId="0" applyNumberFormat="1" applyFont="1" applyFill="1" applyBorder="1"/>
    <xf numFmtId="3" fontId="22" fillId="0" borderId="0" xfId="0" applyNumberFormat="1" applyFont="1" applyBorder="1" applyAlignment="1">
      <alignment horizontal="right"/>
    </xf>
    <xf numFmtId="1" fontId="30" fillId="0" borderId="0" xfId="0" applyNumberFormat="1" applyFont="1" applyBorder="1"/>
    <xf numFmtId="0" fontId="29" fillId="0" borderId="0" xfId="0" applyFont="1" applyBorder="1"/>
    <xf numFmtId="0" fontId="25" fillId="0" borderId="0" xfId="0" applyFont="1" applyFill="1" applyBorder="1"/>
    <xf numFmtId="1" fontId="40" fillId="0" borderId="0" xfId="0" applyNumberFormat="1" applyFont="1" applyBorder="1"/>
    <xf numFmtId="0" fontId="22" fillId="0" borderId="0" xfId="0" applyFont="1" applyBorder="1" applyAlignment="1">
      <alignment horizontal="right"/>
    </xf>
    <xf numFmtId="0" fontId="38" fillId="0" borderId="0" xfId="0" applyFont="1" applyBorder="1"/>
    <xf numFmtId="1" fontId="41" fillId="0" borderId="0" xfId="0" applyNumberFormat="1" applyFont="1" applyBorder="1"/>
    <xf numFmtId="0" fontId="26" fillId="0" borderId="0" xfId="0" applyFont="1" applyBorder="1"/>
    <xf numFmtId="0" fontId="47" fillId="0" borderId="0" xfId="0" applyFont="1"/>
    <xf numFmtId="166" fontId="29" fillId="0" borderId="0" xfId="0" applyNumberFormat="1" applyFont="1" applyFill="1" applyBorder="1"/>
    <xf numFmtId="3" fontId="29" fillId="0" borderId="0" xfId="0" applyNumberFormat="1" applyFont="1" applyBorder="1"/>
    <xf numFmtId="0" fontId="26" fillId="0" borderId="0" xfId="0" applyFont="1" applyFill="1" applyBorder="1"/>
    <xf numFmtId="0" fontId="24" fillId="0" borderId="0" xfId="0" applyFont="1" applyBorder="1"/>
    <xf numFmtId="3" fontId="21" fillId="0" borderId="0" xfId="0" applyNumberFormat="1" applyFont="1" applyBorder="1" applyAlignment="1">
      <alignment horizontal="right"/>
    </xf>
    <xf numFmtId="0" fontId="44" fillId="0" borderId="0" xfId="0" applyFont="1" applyBorder="1"/>
    <xf numFmtId="0" fontId="0" fillId="0" borderId="0" xfId="0" applyBorder="1"/>
    <xf numFmtId="0" fontId="39" fillId="15" borderId="0" xfId="0" applyFont="1" applyFill="1" applyBorder="1" applyAlignment="1">
      <alignment horizontal="center" vertical="center" wrapText="1"/>
    </xf>
    <xf numFmtId="166" fontId="46" fillId="0" borderId="0" xfId="0" applyNumberFormat="1" applyFont="1" applyBorder="1"/>
    <xf numFmtId="166" fontId="21" fillId="0" borderId="0" xfId="0" applyNumberFormat="1" applyFont="1" applyBorder="1" applyAlignment="1">
      <alignment horizontal="right"/>
    </xf>
    <xf numFmtId="3" fontId="31" fillId="0" borderId="0" xfId="0" applyNumberFormat="1" applyFont="1" applyBorder="1"/>
    <xf numFmtId="1" fontId="32" fillId="0" borderId="0" xfId="0" applyNumberFormat="1" applyFont="1" applyBorder="1"/>
    <xf numFmtId="0" fontId="25" fillId="0" borderId="0" xfId="0" applyFont="1" applyBorder="1"/>
    <xf numFmtId="0" fontId="48" fillId="0" borderId="0" xfId="1" applyFont="1" applyFill="1" applyBorder="1" applyAlignment="1">
      <alignment horizontal="left"/>
    </xf>
    <xf numFmtId="0" fontId="49" fillId="0" borderId="0" xfId="1" applyFont="1" applyFill="1" applyBorder="1" applyAlignment="1">
      <alignment horizontal="left"/>
    </xf>
    <xf numFmtId="0" fontId="7" fillId="0" borderId="0" xfId="0" applyFont="1" applyBorder="1"/>
    <xf numFmtId="0" fontId="49" fillId="0" borderId="17" xfId="0" applyFont="1" applyBorder="1"/>
    <xf numFmtId="0" fontId="45" fillId="0" borderId="17" xfId="35" applyBorder="1"/>
    <xf numFmtId="0" fontId="25" fillId="0" borderId="17" xfId="0" applyFont="1" applyBorder="1"/>
    <xf numFmtId="0" fontId="34" fillId="0" borderId="17" xfId="0" applyFont="1" applyBorder="1"/>
    <xf numFmtId="3" fontId="29" fillId="0" borderId="17" xfId="0" applyNumberFormat="1" applyFont="1" applyBorder="1"/>
    <xf numFmtId="0" fontId="42" fillId="16" borderId="0" xfId="0" applyFont="1" applyFill="1" applyBorder="1" applyAlignment="1">
      <alignment horizontal="center" vertical="center" wrapText="1"/>
    </xf>
    <xf numFmtId="0" fontId="47" fillId="0" borderId="0" xfId="0" applyFont="1" applyBorder="1"/>
    <xf numFmtId="0" fontId="44" fillId="0" borderId="0" xfId="0" applyFont="1" applyFill="1" applyBorder="1"/>
    <xf numFmtId="0" fontId="42" fillId="0" borderId="0" xfId="0" applyFont="1" applyFill="1" applyBorder="1" applyAlignment="1">
      <alignment horizontal="center" vertical="center" wrapText="1"/>
    </xf>
    <xf numFmtId="166" fontId="46" fillId="0" borderId="0" xfId="0" applyNumberFormat="1" applyFont="1" applyFill="1" applyBorder="1"/>
    <xf numFmtId="166" fontId="29" fillId="0" borderId="0" xfId="0" applyNumberFormat="1" applyFont="1" applyFill="1" applyBorder="1" applyAlignment="1">
      <alignment horizontal="right"/>
    </xf>
    <xf numFmtId="0" fontId="39" fillId="20" borderId="0" xfId="0" applyFont="1" applyFill="1" applyBorder="1" applyAlignment="1">
      <alignment horizontal="center" vertical="center" wrapText="1"/>
    </xf>
    <xf numFmtId="0" fontId="42" fillId="21" borderId="0" xfId="0" applyFont="1" applyFill="1" applyBorder="1" applyAlignment="1">
      <alignment horizontal="center" vertical="center" wrapText="1"/>
    </xf>
    <xf numFmtId="0" fontId="35" fillId="0" borderId="17" xfId="1" applyFont="1" applyFill="1" applyBorder="1" applyAlignment="1">
      <alignment horizontal="left"/>
    </xf>
    <xf numFmtId="0" fontId="33" fillId="0" borderId="17" xfId="1" applyFont="1" applyFill="1" applyBorder="1" applyAlignment="1">
      <alignment horizontal="left"/>
    </xf>
    <xf numFmtId="0" fontId="48" fillId="0" borderId="17" xfId="1" applyFont="1" applyFill="1" applyBorder="1" applyAlignment="1">
      <alignment horizontal="left"/>
    </xf>
    <xf numFmtId="0" fontId="39" fillId="20" borderId="17" xfId="0" applyFont="1" applyFill="1" applyBorder="1" applyAlignment="1">
      <alignment horizontal="center" vertical="center" wrapText="1"/>
    </xf>
    <xf numFmtId="0" fontId="29" fillId="0" borderId="17" xfId="0" applyFont="1" applyBorder="1"/>
    <xf numFmtId="3" fontId="30" fillId="0" borderId="17" xfId="0" applyNumberFormat="1" applyFont="1" applyBorder="1"/>
    <xf numFmtId="3" fontId="37" fillId="0" borderId="0" xfId="0" applyNumberFormat="1" applyFont="1" applyBorder="1"/>
    <xf numFmtId="3" fontId="27" fillId="0" borderId="0" xfId="0" applyNumberFormat="1" applyFont="1" applyBorder="1" applyAlignment="1">
      <alignment horizontal="right"/>
    </xf>
    <xf numFmtId="168" fontId="29" fillId="0" borderId="0" xfId="0" applyNumberFormat="1" applyFont="1" applyBorder="1"/>
    <xf numFmtId="3" fontId="27" fillId="0" borderId="0" xfId="0" applyNumberFormat="1" applyFont="1" applyAlignment="1">
      <alignment horizontal="right"/>
    </xf>
    <xf numFmtId="166" fontId="27" fillId="0" borderId="0" xfId="0" applyNumberFormat="1" applyFont="1" applyAlignment="1">
      <alignment horizontal="right"/>
    </xf>
    <xf numFmtId="0" fontId="27" fillId="0" borderId="0" xfId="0" applyFont="1" applyBorder="1" applyAlignment="1">
      <alignment horizontal="right"/>
    </xf>
    <xf numFmtId="0" fontId="27" fillId="0" borderId="16" xfId="0" applyFont="1" applyBorder="1" applyAlignment="1">
      <alignment horizontal="right"/>
    </xf>
    <xf numFmtId="166" fontId="27" fillId="0" borderId="0" xfId="0" applyNumberFormat="1" applyFont="1" applyFill="1" applyBorder="1" applyAlignment="1">
      <alignment horizontal="right"/>
    </xf>
    <xf numFmtId="0" fontId="27" fillId="0" borderId="18" xfId="0" applyFont="1" applyBorder="1"/>
    <xf numFmtId="166" fontId="27" fillId="0" borderId="18" xfId="0" applyNumberFormat="1" applyFont="1" applyFill="1" applyBorder="1" applyAlignment="1">
      <alignment horizontal="right"/>
    </xf>
    <xf numFmtId="166" fontId="27" fillId="0" borderId="18" xfId="0" applyNumberFormat="1" applyFont="1" applyFill="1" applyBorder="1"/>
    <xf numFmtId="166" fontId="27" fillId="17" borderId="18" xfId="0" applyNumberFormat="1" applyFont="1" applyFill="1" applyBorder="1"/>
    <xf numFmtId="166" fontId="27" fillId="25" borderId="18" xfId="0" applyNumberFormat="1" applyFont="1" applyFill="1" applyBorder="1"/>
    <xf numFmtId="166" fontId="27" fillId="0" borderId="18" xfId="0" applyNumberFormat="1" applyFont="1" applyBorder="1"/>
    <xf numFmtId="3" fontId="27" fillId="14" borderId="18" xfId="0" applyNumberFormat="1" applyFont="1" applyFill="1" applyBorder="1" applyAlignment="1">
      <alignment horizontal="right"/>
    </xf>
    <xf numFmtId="166" fontId="27" fillId="0" borderId="18" xfId="0" applyNumberFormat="1" applyFont="1" applyBorder="1" applyAlignment="1">
      <alignment horizontal="right"/>
    </xf>
    <xf numFmtId="3" fontId="27" fillId="18" borderId="18" xfId="0" applyNumberFormat="1" applyFont="1" applyFill="1" applyBorder="1"/>
    <xf numFmtId="168" fontId="27" fillId="18" borderId="18" xfId="0" applyNumberFormat="1" applyFont="1" applyFill="1" applyBorder="1"/>
    <xf numFmtId="0" fontId="10" fillId="0" borderId="18" xfId="0" applyFont="1" applyBorder="1"/>
    <xf numFmtId="168" fontId="27" fillId="0" borderId="18" xfId="0" applyNumberFormat="1" applyFont="1" applyBorder="1"/>
    <xf numFmtId="0" fontId="27" fillId="0" borderId="19" xfId="0" applyFont="1" applyBorder="1"/>
    <xf numFmtId="3" fontId="27" fillId="0" borderId="18" xfId="0" applyNumberFormat="1" applyFont="1" applyBorder="1"/>
    <xf numFmtId="0" fontId="34" fillId="0" borderId="0" xfId="0" applyFont="1"/>
    <xf numFmtId="10" fontId="51" fillId="0" borderId="0" xfId="0" applyNumberFormat="1" applyFont="1" applyFill="1" applyBorder="1" applyAlignment="1">
      <alignment horizontal="center" vertical="center"/>
    </xf>
    <xf numFmtId="0" fontId="34" fillId="0" borderId="0" xfId="0" applyFont="1" applyBorder="1" applyAlignment="1">
      <alignment horizontal="right"/>
    </xf>
    <xf numFmtId="3" fontId="52" fillId="0" borderId="0" xfId="0" applyNumberFormat="1" applyFont="1" applyAlignment="1">
      <alignment horizontal="right"/>
    </xf>
    <xf numFmtId="166" fontId="53" fillId="0" borderId="0" xfId="0" applyNumberFormat="1" applyFont="1"/>
    <xf numFmtId="166" fontId="53" fillId="0" borderId="0" xfId="0" applyNumberFormat="1" applyFont="1" applyFill="1"/>
    <xf numFmtId="0" fontId="54" fillId="0" borderId="0" xfId="0" applyFont="1" applyBorder="1" applyAlignment="1">
      <alignment horizontal="center"/>
    </xf>
    <xf numFmtId="0" fontId="55" fillId="0" borderId="0" xfId="0" applyFont="1" applyBorder="1"/>
    <xf numFmtId="0" fontId="55" fillId="0" borderId="0" xfId="0" applyFont="1"/>
    <xf numFmtId="0" fontId="55" fillId="0" borderId="0" xfId="0" applyFont="1" applyFill="1"/>
    <xf numFmtId="0" fontId="52" fillId="0" borderId="0" xfId="0" applyFont="1"/>
    <xf numFmtId="0" fontId="34" fillId="0" borderId="0" xfId="0" applyFont="1" applyBorder="1"/>
    <xf numFmtId="0" fontId="34" fillId="0" borderId="0" xfId="1" applyFont="1" applyFill="1" applyBorder="1" applyAlignment="1">
      <alignment horizontal="left"/>
    </xf>
    <xf numFmtId="0" fontId="56" fillId="0" borderId="0" xfId="0" applyFont="1" applyBorder="1"/>
    <xf numFmtId="3" fontId="34" fillId="0" borderId="0" xfId="0" applyNumberFormat="1" applyFont="1" applyBorder="1" applyAlignment="1">
      <alignment horizontal="right"/>
    </xf>
    <xf numFmtId="3" fontId="34" fillId="0" borderId="0" xfId="0" applyNumberFormat="1" applyFont="1" applyAlignment="1">
      <alignment horizontal="right"/>
    </xf>
    <xf numFmtId="0" fontId="34" fillId="0" borderId="0" xfId="0" applyFont="1" applyFill="1"/>
    <xf numFmtId="0" fontId="57" fillId="0" borderId="0" xfId="35" applyFont="1" applyFill="1"/>
    <xf numFmtId="0" fontId="57" fillId="0" borderId="0" xfId="35" applyFont="1" applyBorder="1"/>
    <xf numFmtId="0" fontId="34" fillId="0" borderId="0" xfId="0" applyFont="1" applyFill="1" applyBorder="1"/>
    <xf numFmtId="166" fontId="34" fillId="0" borderId="0" xfId="0" applyNumberFormat="1" applyFont="1"/>
    <xf numFmtId="3" fontId="38" fillId="0" borderId="0" xfId="0" applyNumberFormat="1" applyFont="1" applyBorder="1"/>
    <xf numFmtId="166" fontId="58" fillId="0" borderId="0" xfId="0" applyNumberFormat="1" applyFont="1" applyBorder="1"/>
    <xf numFmtId="1" fontId="29" fillId="0" borderId="0" xfId="0" applyNumberFormat="1" applyFont="1"/>
    <xf numFmtId="0" fontId="27" fillId="0" borderId="0" xfId="0" applyFont="1"/>
    <xf numFmtId="3" fontId="29" fillId="0" borderId="0" xfId="0" applyNumberFormat="1" applyFont="1" applyAlignment="1">
      <alignment horizontal="right" vertical="top" wrapText="1"/>
    </xf>
    <xf numFmtId="3" fontId="37" fillId="0" borderId="0" xfId="0" applyNumberFormat="1" applyFont="1" applyAlignment="1">
      <alignment horizontal="right" vertical="top"/>
    </xf>
    <xf numFmtId="0" fontId="25" fillId="0" borderId="21" xfId="0" applyFont="1" applyFill="1" applyBorder="1"/>
    <xf numFmtId="0" fontId="59" fillId="0" borderId="0" xfId="35" applyFont="1" applyFill="1"/>
    <xf numFmtId="3" fontId="29" fillId="0" borderId="0" xfId="0" applyNumberFormat="1" applyFont="1" applyAlignment="1">
      <alignment horizontal="right"/>
    </xf>
    <xf numFmtId="3" fontId="29" fillId="0" borderId="22" xfId="0" applyNumberFormat="1" applyFont="1" applyBorder="1" applyAlignment="1">
      <alignment horizontal="right"/>
    </xf>
    <xf numFmtId="166" fontId="29" fillId="0" borderId="0" xfId="0" applyNumberFormat="1" applyFont="1" applyAlignment="1">
      <alignment horizontal="right"/>
    </xf>
    <xf numFmtId="166" fontId="29" fillId="17" borderId="0" xfId="0" applyNumberFormat="1" applyFont="1" applyFill="1"/>
    <xf numFmtId="3" fontId="29" fillId="0" borderId="0" xfId="0" applyNumberFormat="1" applyFont="1"/>
    <xf numFmtId="3" fontId="27" fillId="14" borderId="0" xfId="0" applyNumberFormat="1" applyFont="1" applyFill="1" applyAlignment="1">
      <alignment horizontal="right"/>
    </xf>
    <xf numFmtId="3" fontId="10" fillId="0" borderId="0" xfId="0" applyNumberFormat="1" applyFont="1"/>
    <xf numFmtId="3" fontId="29" fillId="18" borderId="0" xfId="0" applyNumberFormat="1" applyFont="1" applyFill="1"/>
    <xf numFmtId="168" fontId="29" fillId="18" borderId="0" xfId="0" applyNumberFormat="1" applyFont="1" applyFill="1"/>
    <xf numFmtId="168" fontId="27" fillId="0" borderId="0" xfId="0" applyNumberFormat="1" applyFont="1" applyBorder="1"/>
    <xf numFmtId="0" fontId="28" fillId="23" borderId="0" xfId="0" applyFont="1" applyFill="1" applyBorder="1" applyAlignment="1">
      <alignment horizontal="center" vertical="center" wrapText="1"/>
    </xf>
    <xf numFmtId="3" fontId="28" fillId="23" borderId="0" xfId="0" applyNumberFormat="1" applyFont="1" applyFill="1" applyBorder="1" applyAlignment="1">
      <alignment horizontal="center" vertical="center" wrapText="1"/>
    </xf>
    <xf numFmtId="3" fontId="43" fillId="24" borderId="0" xfId="0" applyNumberFormat="1" applyFont="1" applyFill="1" applyBorder="1" applyAlignment="1">
      <alignment horizontal="center" vertical="center" wrapText="1"/>
    </xf>
    <xf numFmtId="0" fontId="43" fillId="24" borderId="0" xfId="0" applyFont="1" applyFill="1" applyBorder="1" applyAlignment="1">
      <alignment horizontal="center" vertical="center" wrapText="1"/>
    </xf>
    <xf numFmtId="0" fontId="43" fillId="22" borderId="0" xfId="0" applyFont="1" applyFill="1" applyBorder="1" applyAlignment="1">
      <alignment horizontal="center" vertical="center" wrapText="1"/>
    </xf>
    <xf numFmtId="0" fontId="27" fillId="18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19" borderId="0" xfId="0" applyFont="1" applyFill="1" applyBorder="1" applyAlignment="1">
      <alignment horizontal="center" vertical="center" wrapText="1"/>
    </xf>
    <xf numFmtId="3" fontId="28" fillId="19" borderId="0" xfId="0" applyNumberFormat="1" applyFont="1" applyFill="1" applyBorder="1" applyAlignment="1">
      <alignment horizontal="center" vertical="center" wrapText="1"/>
    </xf>
    <xf numFmtId="3" fontId="43" fillId="5" borderId="0" xfId="0" applyNumberFormat="1" applyFont="1" applyFill="1" applyBorder="1" applyAlignment="1">
      <alignment horizontal="center" vertical="center" wrapText="1"/>
    </xf>
    <xf numFmtId="0" fontId="43" fillId="5" borderId="0" xfId="0" applyFont="1" applyFill="1" applyBorder="1" applyAlignment="1">
      <alignment horizontal="center" vertical="center" wrapText="1"/>
    </xf>
    <xf numFmtId="0" fontId="48" fillId="0" borderId="0" xfId="0" applyFont="1" applyAlignment="1">
      <alignment vertical="center" wrapText="1"/>
    </xf>
    <xf numFmtId="0" fontId="48" fillId="0" borderId="20" xfId="0" applyFont="1" applyBorder="1" applyAlignment="1">
      <alignment vertical="center" wrapText="1"/>
    </xf>
    <xf numFmtId="0" fontId="48" fillId="0" borderId="0" xfId="0" applyFont="1" applyBorder="1" applyAlignment="1">
      <alignment wrapText="1"/>
    </xf>
    <xf numFmtId="0" fontId="0" fillId="0" borderId="0" xfId="0" applyAlignment="1">
      <alignment wrapText="1"/>
    </xf>
    <xf numFmtId="0" fontId="0" fillId="0" borderId="20" xfId="0" applyBorder="1" applyAlignment="1">
      <alignment wrapText="1"/>
    </xf>
    <xf numFmtId="3" fontId="29" fillId="26" borderId="23" xfId="0" applyNumberFormat="1" applyFont="1" applyFill="1" applyBorder="1" applyAlignment="1">
      <alignment horizontal="right"/>
    </xf>
    <xf numFmtId="3" fontId="29" fillId="25" borderId="23" xfId="0" applyNumberFormat="1" applyFont="1" applyFill="1" applyBorder="1" applyAlignment="1">
      <alignment horizontal="right"/>
    </xf>
  </cellXfs>
  <cellStyles count="36">
    <cellStyle name="20 % - Aksentti1" xfId="17" builtinId="30" customBuiltin="1"/>
    <cellStyle name="60 % - Aksentti6" xfId="32" builtinId="52" customBuiltin="1"/>
    <cellStyle name="Aksentti5" xfId="18" builtinId="45" customBuiltin="1"/>
    <cellStyle name="Aksentti6" xfId="19" builtinId="49" customBuiltin="1"/>
    <cellStyle name="Huomautus" xfId="14" builtinId="10" customBuiltin="1"/>
    <cellStyle name="Huono" xfId="7" builtinId="27" customBuiltin="1"/>
    <cellStyle name="Hyperlinkki" xfId="35" builtinId="8"/>
    <cellStyle name="Hyvä" xfId="6" builtinId="26" customBuiltin="1"/>
    <cellStyle name="Laskenta" xfId="11" builtinId="22" customBuiltin="1"/>
    <cellStyle name="Linkitetty solu" xfId="12" builtinId="24" customBuiltin="1"/>
    <cellStyle name="Neutraali" xfId="8" builtinId="28" customBuiltin="1"/>
    <cellStyle name="Normaali" xfId="0" builtinId="0" customBuiltin="1"/>
    <cellStyle name="Otsikko" xfId="1" builtinId="15" customBuiltin="1"/>
    <cellStyle name="Otsikko 1" xfId="2" builtinId="16" customBuiltin="1"/>
    <cellStyle name="Otsikko 2" xfId="3" builtinId="17" customBuiltin="1"/>
    <cellStyle name="Otsikko 3" xfId="4" builtinId="18" customBuiltin="1"/>
    <cellStyle name="Otsikko 4" xfId="5" builtinId="19" customBuiltin="1"/>
    <cellStyle name="Pilkku" xfId="27" builtinId="3" customBuiltin="1"/>
    <cellStyle name="Pilkku [0]" xfId="28" builtinId="6" customBuiltin="1"/>
    <cellStyle name="Prosenttia" xfId="31" builtinId="5" customBuiltin="1"/>
    <cellStyle name="Selittävä teksti" xfId="15" builtinId="53" customBuiltin="1"/>
    <cellStyle name="Summa" xfId="16" builtinId="25" hidden="1" customBuiltin="1"/>
    <cellStyle name="Syöttö" xfId="9" builtinId="20" customBuiltin="1"/>
    <cellStyle name="Table Fill" xfId="25" xr:uid="{00000000-0005-0000-0000-00001C000000}"/>
    <cellStyle name="Table Heading" xfId="20" xr:uid="{00000000-0005-0000-0000-00001D000000}"/>
    <cellStyle name="Table Heading 2" xfId="26" xr:uid="{00000000-0005-0000-0000-00001E000000}"/>
    <cellStyle name="Table heading 3" xfId="21" xr:uid="{00000000-0005-0000-0000-00001F000000}"/>
    <cellStyle name="Table heading 4" xfId="33" xr:uid="{00000000-0005-0000-0000-000020000000}"/>
    <cellStyle name="Table Highlight" xfId="22" xr:uid="{00000000-0005-0000-0000-000021000000}"/>
    <cellStyle name="Table Section Break" xfId="24" xr:uid="{00000000-0005-0000-0000-000022000000}"/>
    <cellStyle name="Table Total" xfId="23" xr:uid="{00000000-0005-0000-0000-000023000000}"/>
    <cellStyle name="Table Total 2" xfId="34" xr:uid="{00000000-0005-0000-0000-000024000000}"/>
    <cellStyle name="Tarkistussolu" xfId="13" builtinId="23" customBuiltin="1"/>
    <cellStyle name="Tulostus" xfId="10" builtinId="21" customBuiltin="1"/>
    <cellStyle name="Valuutta" xfId="29" builtinId="4" customBuiltin="1"/>
    <cellStyle name="Valuutta [0]" xfId="30" builtinId="7" customBuiltin="1"/>
  </cellStyles>
  <dxfs count="12">
    <dxf>
      <font>
        <color rgb="FF9C0006"/>
      </font>
    </dxf>
    <dxf>
      <font>
        <color rgb="FF9C0006"/>
      </font>
    </dxf>
    <dxf>
      <font>
        <color rgb="FF9C0006"/>
      </font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vertical style="thin">
          <color theme="0"/>
        </vertic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ill>
        <patternFill patternType="none">
          <bgColor auto="1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b/>
        <color theme="1"/>
      </font>
      <fill>
        <patternFill patternType="none">
          <bgColor auto="1"/>
        </patternFill>
      </fill>
    </dxf>
    <dxf>
      <font>
        <b/>
        <color theme="1"/>
      </font>
      <fill>
        <patternFill patternType="none">
          <bgColor auto="1"/>
        </patternFill>
      </fill>
    </dxf>
    <dxf>
      <font>
        <b/>
        <i val="0"/>
        <color theme="1"/>
      </font>
      <fill>
        <patternFill patternType="none">
          <bgColor auto="1"/>
        </patternFill>
      </fill>
      <border diagonalUp="0" diagonalDown="0">
        <left/>
        <right/>
        <top style="thin">
          <color theme="6"/>
        </top>
        <bottom/>
        <vertical/>
        <horizontal/>
      </border>
    </dxf>
    <dxf>
      <font>
        <b/>
        <i val="0"/>
        <color theme="6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medium">
          <color theme="6"/>
        </bottom>
        <vertical/>
        <horizontal/>
      </border>
    </dxf>
    <dxf>
      <font>
        <color theme="1"/>
      </font>
      <fill>
        <patternFill patternType="none">
          <fgColor auto="1"/>
          <bgColor auto="1"/>
        </patternFill>
      </fill>
      <border diagonalUp="0" diagonalDown="0">
        <left/>
        <right/>
        <top/>
        <bottom/>
        <vertical style="hair">
          <color theme="0"/>
        </vertical>
        <horizontal style="thin">
          <color theme="6"/>
        </horizontal>
      </border>
    </dxf>
  </dxfs>
  <tableStyles count="1" defaultTableStyle="Kuntaliitto" defaultPivotStyle="PivotStyleLight16">
    <tableStyle name="Kuntaliitto" pivot="0" count="9" xr9:uid="{00000000-0011-0000-FFFF-FFFF00000000}">
      <tableStyleElement type="wholeTable" dxfId="11"/>
      <tableStyleElement type="headerRow" dxfId="10"/>
      <tableStyleElement type="totalRow" dxfId="9"/>
      <tableStyleElement type="firstColumn" dxfId="8"/>
      <tableStyleElement type="lastColumn" dxfId="7"/>
      <tableStyleElement type="firstRowStripe" dxfId="6"/>
      <tableStyleElement type="secondRowStripe" dxfId="5"/>
      <tableStyleElement type="firstColumnStripe" dxfId="4"/>
      <tableStyleElement type="secondColumnStripe" dxfId="3"/>
    </tableStyle>
  </tableStyles>
  <colors>
    <mruColors>
      <color rgb="FFCCD8DB"/>
      <color rgb="FFD9D9D9"/>
      <color rgb="FFF2F2F2"/>
      <color rgb="FFEF6079"/>
      <color rgb="FFE6F7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kuntaliitto.fi/kayttoehdot" TargetMode="Externa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2</xdr:col>
      <xdr:colOff>334642</xdr:colOff>
      <xdr:row>14</xdr:row>
      <xdr:rowOff>90112</xdr:rowOff>
    </xdr:to>
    <xdr:pic>
      <xdr:nvPicPr>
        <xdr:cNvPr id="2" name="Picture 1" descr="Icon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B53270C-43DF-46FE-A4F5-29F29992F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0" y="2038350"/>
          <a:ext cx="1023300" cy="432060"/>
        </a:xfrm>
        <a:prstGeom prst="rect">
          <a:avLst/>
        </a:prstGeom>
      </xdr:spPr>
    </xdr:pic>
    <xdr:clientData/>
  </xdr:twoCellAnchor>
  <xdr:twoCellAnchor>
    <xdr:from>
      <xdr:col>1</xdr:col>
      <xdr:colOff>22860</xdr:colOff>
      <xdr:row>1</xdr:row>
      <xdr:rowOff>15240</xdr:rowOff>
    </xdr:from>
    <xdr:to>
      <xdr:col>1</xdr:col>
      <xdr:colOff>623583</xdr:colOff>
      <xdr:row>2</xdr:row>
      <xdr:rowOff>42840</xdr:rowOff>
    </xdr:to>
    <xdr:sp macro="" textlink="">
      <xdr:nvSpPr>
        <xdr:cNvPr id="5" name="Freeform 12">
          <a:extLst>
            <a:ext uri="{FF2B5EF4-FFF2-40B4-BE49-F238E27FC236}">
              <a16:creationId xmlns:a16="http://schemas.microsoft.com/office/drawing/2014/main" id="{2757B014-752C-4D36-AA0D-5E3446CCFFA6}"/>
            </a:ext>
          </a:extLst>
        </xdr:cNvPr>
        <xdr:cNvSpPr>
          <a:spLocks noChangeAspect="1" noEditPoints="1"/>
        </xdr:cNvSpPr>
      </xdr:nvSpPr>
      <xdr:spPr bwMode="auto">
        <a:xfrm>
          <a:off x="731520" y="167640"/>
          <a:ext cx="600723" cy="180000"/>
        </a:xfrm>
        <a:custGeom>
          <a:avLst/>
          <a:gdLst>
            <a:gd name="T0" fmla="*/ 9184 w 9693"/>
            <a:gd name="T1" fmla="*/ 1940 h 2907"/>
            <a:gd name="T2" fmla="*/ 8737 w 9693"/>
            <a:gd name="T3" fmla="*/ 1622 h 2907"/>
            <a:gd name="T4" fmla="*/ 8139 w 9693"/>
            <a:gd name="T5" fmla="*/ 1702 h 2907"/>
            <a:gd name="T6" fmla="*/ 8044 w 9693"/>
            <a:gd name="T7" fmla="*/ 2192 h 2907"/>
            <a:gd name="T8" fmla="*/ 8413 w 9693"/>
            <a:gd name="T9" fmla="*/ 2652 h 2907"/>
            <a:gd name="T10" fmla="*/ 8956 w 9693"/>
            <a:gd name="T11" fmla="*/ 2734 h 2907"/>
            <a:gd name="T12" fmla="*/ 9294 w 9693"/>
            <a:gd name="T13" fmla="*/ 2339 h 2907"/>
            <a:gd name="T14" fmla="*/ 7825 w 9693"/>
            <a:gd name="T15" fmla="*/ 1750 h 2907"/>
            <a:gd name="T16" fmla="*/ 8454 w 9693"/>
            <a:gd name="T17" fmla="*/ 1473 h 2907"/>
            <a:gd name="T18" fmla="*/ 9310 w 9693"/>
            <a:gd name="T19" fmla="*/ 1573 h 2907"/>
            <a:gd name="T20" fmla="*/ 9674 w 9693"/>
            <a:gd name="T21" fmla="*/ 1968 h 2907"/>
            <a:gd name="T22" fmla="*/ 9528 w 9693"/>
            <a:gd name="T23" fmla="*/ 2543 h 2907"/>
            <a:gd name="T24" fmla="*/ 8921 w 9693"/>
            <a:gd name="T25" fmla="*/ 2875 h 2907"/>
            <a:gd name="T26" fmla="*/ 8173 w 9693"/>
            <a:gd name="T27" fmla="*/ 2843 h 2907"/>
            <a:gd name="T28" fmla="*/ 7665 w 9693"/>
            <a:gd name="T29" fmla="*/ 2463 h 2907"/>
            <a:gd name="T30" fmla="*/ 7217 w 9693"/>
            <a:gd name="T31" fmla="*/ 1797 h 2907"/>
            <a:gd name="T32" fmla="*/ 6694 w 9693"/>
            <a:gd name="T33" fmla="*/ 1783 h 2907"/>
            <a:gd name="T34" fmla="*/ 6259 w 9693"/>
            <a:gd name="T35" fmla="*/ 2752 h 2907"/>
            <a:gd name="T36" fmla="*/ 5945 w 9693"/>
            <a:gd name="T37" fmla="*/ 1676 h 2907"/>
            <a:gd name="T38" fmla="*/ 6485 w 9693"/>
            <a:gd name="T39" fmla="*/ 1539 h 2907"/>
            <a:gd name="T40" fmla="*/ 5043 w 9693"/>
            <a:gd name="T41" fmla="*/ 1714 h 2907"/>
            <a:gd name="T42" fmla="*/ 4634 w 9693"/>
            <a:gd name="T43" fmla="*/ 2663 h 2907"/>
            <a:gd name="T44" fmla="*/ 4215 w 9693"/>
            <a:gd name="T45" fmla="*/ 1857 h 2907"/>
            <a:gd name="T46" fmla="*/ 3762 w 9693"/>
            <a:gd name="T47" fmla="*/ 1738 h 2907"/>
            <a:gd name="T48" fmla="*/ 3241 w 9693"/>
            <a:gd name="T49" fmla="*/ 1539 h 2907"/>
            <a:gd name="T50" fmla="*/ 3233 w 9693"/>
            <a:gd name="T51" fmla="*/ 2843 h 2907"/>
            <a:gd name="T52" fmla="*/ 2738 w 9693"/>
            <a:gd name="T53" fmla="*/ 1572 h 2907"/>
            <a:gd name="T54" fmla="*/ 2304 w 9693"/>
            <a:gd name="T55" fmla="*/ 2663 h 2907"/>
            <a:gd name="T56" fmla="*/ 1885 w 9693"/>
            <a:gd name="T57" fmla="*/ 1857 h 2907"/>
            <a:gd name="T58" fmla="*/ 16 w 9693"/>
            <a:gd name="T59" fmla="*/ 2824 h 2907"/>
            <a:gd name="T60" fmla="*/ 521 w 9693"/>
            <a:gd name="T61" fmla="*/ 1539 h 2907"/>
            <a:gd name="T62" fmla="*/ 784 w 9693"/>
            <a:gd name="T63" fmla="*/ 2742 h 2907"/>
            <a:gd name="T64" fmla="*/ 1483 w 9693"/>
            <a:gd name="T65" fmla="*/ 2422 h 2907"/>
            <a:gd name="T66" fmla="*/ 8242 w 9693"/>
            <a:gd name="T67" fmla="*/ 100 h 2907"/>
            <a:gd name="T68" fmla="*/ 9595 w 9693"/>
            <a:gd name="T69" fmla="*/ 1261 h 2907"/>
            <a:gd name="T70" fmla="*/ 8940 w 9693"/>
            <a:gd name="T71" fmla="*/ 1099 h 2907"/>
            <a:gd name="T72" fmla="*/ 7676 w 9693"/>
            <a:gd name="T73" fmla="*/ 1188 h 2907"/>
            <a:gd name="T74" fmla="*/ 7503 w 9693"/>
            <a:gd name="T75" fmla="*/ 181 h 2907"/>
            <a:gd name="T76" fmla="*/ 7081 w 9693"/>
            <a:gd name="T77" fmla="*/ 1130 h 2907"/>
            <a:gd name="T78" fmla="*/ 6663 w 9693"/>
            <a:gd name="T79" fmla="*/ 324 h 2907"/>
            <a:gd name="T80" fmla="*/ 6196 w 9693"/>
            <a:gd name="T81" fmla="*/ 204 h 2907"/>
            <a:gd name="T82" fmla="*/ 5797 w 9693"/>
            <a:gd name="T83" fmla="*/ 1323 h 2907"/>
            <a:gd name="T84" fmla="*/ 4154 w 9693"/>
            <a:gd name="T85" fmla="*/ 1290 h 2907"/>
            <a:gd name="T86" fmla="*/ 3984 w 9693"/>
            <a:gd name="T87" fmla="*/ 324 h 2907"/>
            <a:gd name="T88" fmla="*/ 5528 w 9693"/>
            <a:gd name="T89" fmla="*/ 110 h 2907"/>
            <a:gd name="T90" fmla="*/ 5678 w 9693"/>
            <a:gd name="T91" fmla="*/ 279 h 2907"/>
            <a:gd name="T92" fmla="*/ 3574 w 9693"/>
            <a:gd name="T93" fmla="*/ 922 h 2907"/>
            <a:gd name="T94" fmla="*/ 3210 w 9693"/>
            <a:gd name="T95" fmla="*/ 1290 h 2907"/>
            <a:gd name="T96" fmla="*/ 2500 w 9693"/>
            <a:gd name="T97" fmla="*/ 1316 h 2907"/>
            <a:gd name="T98" fmla="*/ 2064 w 9693"/>
            <a:gd name="T99" fmla="*/ 1013 h 2907"/>
            <a:gd name="T100" fmla="*/ 1978 w 9693"/>
            <a:gd name="T101" fmla="*/ 73 h 2907"/>
            <a:gd name="T102" fmla="*/ 2440 w 9693"/>
            <a:gd name="T103" fmla="*/ 801 h 2907"/>
            <a:gd name="T104" fmla="*/ 2715 w 9693"/>
            <a:gd name="T105" fmla="*/ 1200 h 2907"/>
            <a:gd name="T106" fmla="*/ 3209 w 9693"/>
            <a:gd name="T107" fmla="*/ 1162 h 2907"/>
            <a:gd name="T108" fmla="*/ 3488 w 9693"/>
            <a:gd name="T109" fmla="*/ 692 h 2907"/>
            <a:gd name="T110" fmla="*/ 3673 w 9693"/>
            <a:gd name="T111" fmla="*/ 16 h 2907"/>
            <a:gd name="T112" fmla="*/ 1110 w 9693"/>
            <a:gd name="T113" fmla="*/ 1206 h 2907"/>
            <a:gd name="T114" fmla="*/ 470 w 9693"/>
            <a:gd name="T115" fmla="*/ 986 h 2907"/>
            <a:gd name="T116" fmla="*/ 49 w 9693"/>
            <a:gd name="T117" fmla="*/ 1093 h 2907"/>
            <a:gd name="T118" fmla="*/ 486 w 9693"/>
            <a:gd name="T119" fmla="*/ 111 h 2907"/>
            <a:gd name="T120" fmla="*/ 1764 w 9693"/>
            <a:gd name="T121" fmla="*/ 35 h 2907"/>
            <a:gd name="T122" fmla="*/ 1579 w 9693"/>
            <a:gd name="T123" fmla="*/ 1101 h 2907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  <a:cxn ang="0">
              <a:pos x="T98" y="T99"/>
            </a:cxn>
            <a:cxn ang="0">
              <a:pos x="T100" y="T101"/>
            </a:cxn>
            <a:cxn ang="0">
              <a:pos x="T102" y="T103"/>
            </a:cxn>
            <a:cxn ang="0">
              <a:pos x="T104" y="T105"/>
            </a:cxn>
            <a:cxn ang="0">
              <a:pos x="T106" y="T107"/>
            </a:cxn>
            <a:cxn ang="0">
              <a:pos x="T108" y="T109"/>
            </a:cxn>
            <a:cxn ang="0">
              <a:pos x="T110" y="T111"/>
            </a:cxn>
            <a:cxn ang="0">
              <a:pos x="T112" y="T113"/>
            </a:cxn>
            <a:cxn ang="0">
              <a:pos x="T114" y="T115"/>
            </a:cxn>
            <a:cxn ang="0">
              <a:pos x="T116" y="T117"/>
            </a:cxn>
            <a:cxn ang="0">
              <a:pos x="T118" y="T119"/>
            </a:cxn>
            <a:cxn ang="0">
              <a:pos x="T120" y="T121"/>
            </a:cxn>
            <a:cxn ang="0">
              <a:pos x="T122" y="T123"/>
            </a:cxn>
          </a:cxnLst>
          <a:rect l="0" t="0" r="r" b="b"/>
          <a:pathLst>
            <a:path w="9693" h="2907">
              <a:moveTo>
                <a:pt x="9444" y="838"/>
              </a:moveTo>
              <a:lnTo>
                <a:pt x="9690" y="535"/>
              </a:lnTo>
              <a:lnTo>
                <a:pt x="9444" y="203"/>
              </a:lnTo>
              <a:lnTo>
                <a:pt x="9444" y="838"/>
              </a:lnTo>
              <a:close/>
              <a:moveTo>
                <a:pt x="9296" y="2297"/>
              </a:moveTo>
              <a:lnTo>
                <a:pt x="9295" y="2257"/>
              </a:lnTo>
              <a:lnTo>
                <a:pt x="9291" y="2218"/>
              </a:lnTo>
              <a:lnTo>
                <a:pt x="9285" y="2180"/>
              </a:lnTo>
              <a:lnTo>
                <a:pt x="9277" y="2142"/>
              </a:lnTo>
              <a:lnTo>
                <a:pt x="9266" y="2106"/>
              </a:lnTo>
              <a:lnTo>
                <a:pt x="9253" y="2071"/>
              </a:lnTo>
              <a:lnTo>
                <a:pt x="9239" y="2036"/>
              </a:lnTo>
              <a:lnTo>
                <a:pt x="9222" y="2003"/>
              </a:lnTo>
              <a:lnTo>
                <a:pt x="9204" y="1971"/>
              </a:lnTo>
              <a:lnTo>
                <a:pt x="9184" y="1940"/>
              </a:lnTo>
              <a:lnTo>
                <a:pt x="9162" y="1910"/>
              </a:lnTo>
              <a:lnTo>
                <a:pt x="9139" y="1881"/>
              </a:lnTo>
              <a:lnTo>
                <a:pt x="9114" y="1853"/>
              </a:lnTo>
              <a:lnTo>
                <a:pt x="9088" y="1827"/>
              </a:lnTo>
              <a:lnTo>
                <a:pt x="9061" y="1802"/>
              </a:lnTo>
              <a:lnTo>
                <a:pt x="9032" y="1778"/>
              </a:lnTo>
              <a:lnTo>
                <a:pt x="9002" y="1755"/>
              </a:lnTo>
              <a:lnTo>
                <a:pt x="8987" y="1744"/>
              </a:lnTo>
              <a:lnTo>
                <a:pt x="8972" y="1734"/>
              </a:lnTo>
              <a:lnTo>
                <a:pt x="8940" y="1713"/>
              </a:lnTo>
              <a:lnTo>
                <a:pt x="8908" y="1695"/>
              </a:lnTo>
              <a:lnTo>
                <a:pt x="8875" y="1677"/>
              </a:lnTo>
              <a:lnTo>
                <a:pt x="8841" y="1661"/>
              </a:lnTo>
              <a:lnTo>
                <a:pt x="8772" y="1633"/>
              </a:lnTo>
              <a:lnTo>
                <a:pt x="8737" y="1622"/>
              </a:lnTo>
              <a:lnTo>
                <a:pt x="8702" y="1611"/>
              </a:lnTo>
              <a:lnTo>
                <a:pt x="8666" y="1603"/>
              </a:lnTo>
              <a:lnTo>
                <a:pt x="8630" y="1595"/>
              </a:lnTo>
              <a:lnTo>
                <a:pt x="8595" y="1590"/>
              </a:lnTo>
              <a:lnTo>
                <a:pt x="8559" y="1586"/>
              </a:lnTo>
              <a:lnTo>
                <a:pt x="8489" y="1583"/>
              </a:lnTo>
              <a:lnTo>
                <a:pt x="8427" y="1585"/>
              </a:lnTo>
              <a:lnTo>
                <a:pt x="8369" y="1592"/>
              </a:lnTo>
              <a:lnTo>
                <a:pt x="8317" y="1603"/>
              </a:lnTo>
              <a:lnTo>
                <a:pt x="8270" y="1619"/>
              </a:lnTo>
              <a:lnTo>
                <a:pt x="8227" y="1638"/>
              </a:lnTo>
              <a:lnTo>
                <a:pt x="8207" y="1649"/>
              </a:lnTo>
              <a:lnTo>
                <a:pt x="8188" y="1661"/>
              </a:lnTo>
              <a:lnTo>
                <a:pt x="8155" y="1688"/>
              </a:lnTo>
              <a:lnTo>
                <a:pt x="8139" y="1702"/>
              </a:lnTo>
              <a:lnTo>
                <a:pt x="8125" y="1717"/>
              </a:lnTo>
              <a:lnTo>
                <a:pt x="8099" y="1749"/>
              </a:lnTo>
              <a:lnTo>
                <a:pt x="8077" y="1784"/>
              </a:lnTo>
              <a:lnTo>
                <a:pt x="8068" y="1802"/>
              </a:lnTo>
              <a:lnTo>
                <a:pt x="8059" y="1821"/>
              </a:lnTo>
              <a:lnTo>
                <a:pt x="8045" y="1860"/>
              </a:lnTo>
              <a:lnTo>
                <a:pt x="8034" y="1901"/>
              </a:lnTo>
              <a:lnTo>
                <a:pt x="8026" y="1944"/>
              </a:lnTo>
              <a:lnTo>
                <a:pt x="8022" y="1987"/>
              </a:lnTo>
              <a:lnTo>
                <a:pt x="8020" y="2032"/>
              </a:lnTo>
              <a:lnTo>
                <a:pt x="8023" y="2082"/>
              </a:lnTo>
              <a:lnTo>
                <a:pt x="8026" y="2108"/>
              </a:lnTo>
              <a:lnTo>
                <a:pt x="8031" y="2135"/>
              </a:lnTo>
              <a:lnTo>
                <a:pt x="8037" y="2163"/>
              </a:lnTo>
              <a:lnTo>
                <a:pt x="8044" y="2192"/>
              </a:lnTo>
              <a:lnTo>
                <a:pt x="8053" y="2221"/>
              </a:lnTo>
              <a:lnTo>
                <a:pt x="8063" y="2250"/>
              </a:lnTo>
              <a:lnTo>
                <a:pt x="8075" y="2280"/>
              </a:lnTo>
              <a:lnTo>
                <a:pt x="8088" y="2310"/>
              </a:lnTo>
              <a:lnTo>
                <a:pt x="8103" y="2339"/>
              </a:lnTo>
              <a:lnTo>
                <a:pt x="8119" y="2369"/>
              </a:lnTo>
              <a:lnTo>
                <a:pt x="8137" y="2399"/>
              </a:lnTo>
              <a:lnTo>
                <a:pt x="8157" y="2428"/>
              </a:lnTo>
              <a:lnTo>
                <a:pt x="8201" y="2484"/>
              </a:lnTo>
              <a:lnTo>
                <a:pt x="8252" y="2538"/>
              </a:lnTo>
              <a:lnTo>
                <a:pt x="8281" y="2563"/>
              </a:lnTo>
              <a:lnTo>
                <a:pt x="8311" y="2587"/>
              </a:lnTo>
              <a:lnTo>
                <a:pt x="8343" y="2610"/>
              </a:lnTo>
              <a:lnTo>
                <a:pt x="8377" y="2632"/>
              </a:lnTo>
              <a:lnTo>
                <a:pt x="8413" y="2652"/>
              </a:lnTo>
              <a:lnTo>
                <a:pt x="8451" y="2671"/>
              </a:lnTo>
              <a:lnTo>
                <a:pt x="8490" y="2688"/>
              </a:lnTo>
              <a:lnTo>
                <a:pt x="8532" y="2703"/>
              </a:lnTo>
              <a:lnTo>
                <a:pt x="8576" y="2716"/>
              </a:lnTo>
              <a:lnTo>
                <a:pt x="8622" y="2727"/>
              </a:lnTo>
              <a:lnTo>
                <a:pt x="8670" y="2735"/>
              </a:lnTo>
              <a:lnTo>
                <a:pt x="8695" y="2739"/>
              </a:lnTo>
              <a:lnTo>
                <a:pt x="8720" y="2742"/>
              </a:lnTo>
              <a:lnTo>
                <a:pt x="8773" y="2746"/>
              </a:lnTo>
              <a:lnTo>
                <a:pt x="8827" y="2747"/>
              </a:lnTo>
              <a:lnTo>
                <a:pt x="8858" y="2746"/>
              </a:lnTo>
              <a:lnTo>
                <a:pt x="8888" y="2744"/>
              </a:lnTo>
              <a:lnTo>
                <a:pt x="8916" y="2741"/>
              </a:lnTo>
              <a:lnTo>
                <a:pt x="8943" y="2737"/>
              </a:lnTo>
              <a:lnTo>
                <a:pt x="8956" y="2734"/>
              </a:lnTo>
              <a:lnTo>
                <a:pt x="8969" y="2731"/>
              </a:lnTo>
              <a:lnTo>
                <a:pt x="8994" y="2725"/>
              </a:lnTo>
              <a:lnTo>
                <a:pt x="9041" y="2708"/>
              </a:lnTo>
              <a:lnTo>
                <a:pt x="9084" y="2688"/>
              </a:lnTo>
              <a:lnTo>
                <a:pt x="9103" y="2676"/>
              </a:lnTo>
              <a:lnTo>
                <a:pt x="9122" y="2664"/>
              </a:lnTo>
              <a:lnTo>
                <a:pt x="9156" y="2637"/>
              </a:lnTo>
              <a:lnTo>
                <a:pt x="9187" y="2606"/>
              </a:lnTo>
              <a:lnTo>
                <a:pt x="9213" y="2573"/>
              </a:lnTo>
              <a:lnTo>
                <a:pt x="9236" y="2538"/>
              </a:lnTo>
              <a:lnTo>
                <a:pt x="9254" y="2501"/>
              </a:lnTo>
              <a:lnTo>
                <a:pt x="9270" y="2462"/>
              </a:lnTo>
              <a:lnTo>
                <a:pt x="9281" y="2422"/>
              </a:lnTo>
              <a:lnTo>
                <a:pt x="9289" y="2381"/>
              </a:lnTo>
              <a:lnTo>
                <a:pt x="9294" y="2339"/>
              </a:lnTo>
              <a:lnTo>
                <a:pt x="9296" y="2297"/>
              </a:lnTo>
              <a:close/>
              <a:moveTo>
                <a:pt x="7605" y="2218"/>
              </a:moveTo>
              <a:lnTo>
                <a:pt x="7606" y="2174"/>
              </a:lnTo>
              <a:lnTo>
                <a:pt x="7611" y="2130"/>
              </a:lnTo>
              <a:lnTo>
                <a:pt x="7619" y="2088"/>
              </a:lnTo>
              <a:lnTo>
                <a:pt x="7629" y="2047"/>
              </a:lnTo>
              <a:lnTo>
                <a:pt x="7643" y="2007"/>
              </a:lnTo>
              <a:lnTo>
                <a:pt x="7659" y="1969"/>
              </a:lnTo>
              <a:lnTo>
                <a:pt x="7678" y="1932"/>
              </a:lnTo>
              <a:lnTo>
                <a:pt x="7700" y="1896"/>
              </a:lnTo>
              <a:lnTo>
                <a:pt x="7724" y="1861"/>
              </a:lnTo>
              <a:lnTo>
                <a:pt x="7750" y="1827"/>
              </a:lnTo>
              <a:lnTo>
                <a:pt x="7778" y="1795"/>
              </a:lnTo>
              <a:lnTo>
                <a:pt x="7809" y="1764"/>
              </a:lnTo>
              <a:lnTo>
                <a:pt x="7825" y="1750"/>
              </a:lnTo>
              <a:lnTo>
                <a:pt x="7841" y="1735"/>
              </a:lnTo>
              <a:lnTo>
                <a:pt x="7876" y="1707"/>
              </a:lnTo>
              <a:lnTo>
                <a:pt x="7912" y="1680"/>
              </a:lnTo>
              <a:lnTo>
                <a:pt x="7950" y="1655"/>
              </a:lnTo>
              <a:lnTo>
                <a:pt x="7990" y="1631"/>
              </a:lnTo>
              <a:lnTo>
                <a:pt x="8031" y="1609"/>
              </a:lnTo>
              <a:lnTo>
                <a:pt x="8074" y="1588"/>
              </a:lnTo>
              <a:lnTo>
                <a:pt x="8118" y="1568"/>
              </a:lnTo>
              <a:lnTo>
                <a:pt x="8163" y="1550"/>
              </a:lnTo>
              <a:lnTo>
                <a:pt x="8209" y="1533"/>
              </a:lnTo>
              <a:lnTo>
                <a:pt x="8256" y="1518"/>
              </a:lnTo>
              <a:lnTo>
                <a:pt x="8305" y="1505"/>
              </a:lnTo>
              <a:lnTo>
                <a:pt x="8354" y="1493"/>
              </a:lnTo>
              <a:lnTo>
                <a:pt x="8403" y="1482"/>
              </a:lnTo>
              <a:lnTo>
                <a:pt x="8454" y="1473"/>
              </a:lnTo>
              <a:lnTo>
                <a:pt x="8504" y="1466"/>
              </a:lnTo>
              <a:lnTo>
                <a:pt x="8556" y="1460"/>
              </a:lnTo>
              <a:lnTo>
                <a:pt x="8607" y="1456"/>
              </a:lnTo>
              <a:lnTo>
                <a:pt x="8711" y="1452"/>
              </a:lnTo>
              <a:lnTo>
                <a:pt x="8764" y="1452"/>
              </a:lnTo>
              <a:lnTo>
                <a:pt x="8816" y="1456"/>
              </a:lnTo>
              <a:lnTo>
                <a:pt x="8867" y="1459"/>
              </a:lnTo>
              <a:lnTo>
                <a:pt x="8917" y="1465"/>
              </a:lnTo>
              <a:lnTo>
                <a:pt x="8966" y="1471"/>
              </a:lnTo>
              <a:lnTo>
                <a:pt x="9013" y="1479"/>
              </a:lnTo>
              <a:lnTo>
                <a:pt x="9105" y="1499"/>
              </a:lnTo>
              <a:lnTo>
                <a:pt x="9191" y="1525"/>
              </a:lnTo>
              <a:lnTo>
                <a:pt x="9232" y="1539"/>
              </a:lnTo>
              <a:lnTo>
                <a:pt x="9272" y="1555"/>
              </a:lnTo>
              <a:lnTo>
                <a:pt x="9310" y="1573"/>
              </a:lnTo>
              <a:lnTo>
                <a:pt x="9347" y="1591"/>
              </a:lnTo>
              <a:lnTo>
                <a:pt x="9382" y="1611"/>
              </a:lnTo>
              <a:lnTo>
                <a:pt x="9416" y="1632"/>
              </a:lnTo>
              <a:lnTo>
                <a:pt x="9447" y="1654"/>
              </a:lnTo>
              <a:lnTo>
                <a:pt x="9478" y="1677"/>
              </a:lnTo>
              <a:lnTo>
                <a:pt x="9506" y="1701"/>
              </a:lnTo>
              <a:lnTo>
                <a:pt x="9532" y="1727"/>
              </a:lnTo>
              <a:lnTo>
                <a:pt x="9557" y="1753"/>
              </a:lnTo>
              <a:lnTo>
                <a:pt x="9580" y="1781"/>
              </a:lnTo>
              <a:lnTo>
                <a:pt x="9601" y="1810"/>
              </a:lnTo>
              <a:lnTo>
                <a:pt x="9620" y="1839"/>
              </a:lnTo>
              <a:lnTo>
                <a:pt x="9636" y="1870"/>
              </a:lnTo>
              <a:lnTo>
                <a:pt x="9651" y="1902"/>
              </a:lnTo>
              <a:lnTo>
                <a:pt x="9664" y="1934"/>
              </a:lnTo>
              <a:lnTo>
                <a:pt x="9674" y="1968"/>
              </a:lnTo>
              <a:lnTo>
                <a:pt x="9682" y="2002"/>
              </a:lnTo>
              <a:lnTo>
                <a:pt x="9688" y="2038"/>
              </a:lnTo>
              <a:lnTo>
                <a:pt x="9692" y="2074"/>
              </a:lnTo>
              <a:lnTo>
                <a:pt x="9693" y="2111"/>
              </a:lnTo>
              <a:lnTo>
                <a:pt x="9691" y="2156"/>
              </a:lnTo>
              <a:lnTo>
                <a:pt x="9687" y="2199"/>
              </a:lnTo>
              <a:lnTo>
                <a:pt x="9680" y="2242"/>
              </a:lnTo>
              <a:lnTo>
                <a:pt x="9669" y="2284"/>
              </a:lnTo>
              <a:lnTo>
                <a:pt x="9656" y="2324"/>
              </a:lnTo>
              <a:lnTo>
                <a:pt x="9641" y="2363"/>
              </a:lnTo>
              <a:lnTo>
                <a:pt x="9623" y="2402"/>
              </a:lnTo>
              <a:lnTo>
                <a:pt x="9603" y="2439"/>
              </a:lnTo>
              <a:lnTo>
                <a:pt x="9580" y="2475"/>
              </a:lnTo>
              <a:lnTo>
                <a:pt x="9555" y="2509"/>
              </a:lnTo>
              <a:lnTo>
                <a:pt x="9528" y="2543"/>
              </a:lnTo>
              <a:lnTo>
                <a:pt x="9498" y="2575"/>
              </a:lnTo>
              <a:lnTo>
                <a:pt x="9467" y="2605"/>
              </a:lnTo>
              <a:lnTo>
                <a:pt x="9434" y="2635"/>
              </a:lnTo>
              <a:lnTo>
                <a:pt x="9399" y="2663"/>
              </a:lnTo>
              <a:lnTo>
                <a:pt x="9362" y="2690"/>
              </a:lnTo>
              <a:lnTo>
                <a:pt x="9324" y="2715"/>
              </a:lnTo>
              <a:lnTo>
                <a:pt x="9284" y="2739"/>
              </a:lnTo>
              <a:lnTo>
                <a:pt x="9243" y="2761"/>
              </a:lnTo>
              <a:lnTo>
                <a:pt x="9200" y="2782"/>
              </a:lnTo>
              <a:lnTo>
                <a:pt x="9156" y="2802"/>
              </a:lnTo>
              <a:lnTo>
                <a:pt x="9111" y="2819"/>
              </a:lnTo>
              <a:lnTo>
                <a:pt x="9065" y="2836"/>
              </a:lnTo>
              <a:lnTo>
                <a:pt x="9018" y="2850"/>
              </a:lnTo>
              <a:lnTo>
                <a:pt x="8970" y="2863"/>
              </a:lnTo>
              <a:lnTo>
                <a:pt x="8921" y="2875"/>
              </a:lnTo>
              <a:lnTo>
                <a:pt x="8872" y="2885"/>
              </a:lnTo>
              <a:lnTo>
                <a:pt x="8822" y="2893"/>
              </a:lnTo>
              <a:lnTo>
                <a:pt x="8771" y="2899"/>
              </a:lnTo>
              <a:lnTo>
                <a:pt x="8720" y="2903"/>
              </a:lnTo>
              <a:lnTo>
                <a:pt x="8669" y="2906"/>
              </a:lnTo>
              <a:lnTo>
                <a:pt x="8617" y="2907"/>
              </a:lnTo>
              <a:lnTo>
                <a:pt x="8564" y="2906"/>
              </a:lnTo>
              <a:lnTo>
                <a:pt x="8511" y="2904"/>
              </a:lnTo>
              <a:lnTo>
                <a:pt x="8460" y="2900"/>
              </a:lnTo>
              <a:lnTo>
                <a:pt x="8410" y="2894"/>
              </a:lnTo>
              <a:lnTo>
                <a:pt x="8360" y="2887"/>
              </a:lnTo>
              <a:lnTo>
                <a:pt x="8312" y="2878"/>
              </a:lnTo>
              <a:lnTo>
                <a:pt x="8264" y="2868"/>
              </a:lnTo>
              <a:lnTo>
                <a:pt x="8218" y="2856"/>
              </a:lnTo>
              <a:lnTo>
                <a:pt x="8173" y="2843"/>
              </a:lnTo>
              <a:lnTo>
                <a:pt x="8129" y="2828"/>
              </a:lnTo>
              <a:lnTo>
                <a:pt x="8087" y="2812"/>
              </a:lnTo>
              <a:lnTo>
                <a:pt x="8046" y="2795"/>
              </a:lnTo>
              <a:lnTo>
                <a:pt x="7968" y="2756"/>
              </a:lnTo>
              <a:lnTo>
                <a:pt x="7932" y="2735"/>
              </a:lnTo>
              <a:lnTo>
                <a:pt x="7897" y="2713"/>
              </a:lnTo>
              <a:lnTo>
                <a:pt x="7864" y="2690"/>
              </a:lnTo>
              <a:lnTo>
                <a:pt x="7832" y="2665"/>
              </a:lnTo>
              <a:lnTo>
                <a:pt x="7802" y="2639"/>
              </a:lnTo>
              <a:lnTo>
                <a:pt x="7775" y="2612"/>
              </a:lnTo>
              <a:lnTo>
                <a:pt x="7749" y="2585"/>
              </a:lnTo>
              <a:lnTo>
                <a:pt x="7725" y="2556"/>
              </a:lnTo>
              <a:lnTo>
                <a:pt x="7703" y="2526"/>
              </a:lnTo>
              <a:lnTo>
                <a:pt x="7683" y="2495"/>
              </a:lnTo>
              <a:lnTo>
                <a:pt x="7665" y="2463"/>
              </a:lnTo>
              <a:lnTo>
                <a:pt x="7649" y="2431"/>
              </a:lnTo>
              <a:lnTo>
                <a:pt x="7636" y="2397"/>
              </a:lnTo>
              <a:lnTo>
                <a:pt x="7625" y="2363"/>
              </a:lnTo>
              <a:lnTo>
                <a:pt x="7616" y="2328"/>
              </a:lnTo>
              <a:lnTo>
                <a:pt x="7610" y="2292"/>
              </a:lnTo>
              <a:lnTo>
                <a:pt x="7606" y="2256"/>
              </a:lnTo>
              <a:lnTo>
                <a:pt x="7605" y="2218"/>
              </a:lnTo>
              <a:close/>
              <a:moveTo>
                <a:pt x="7425" y="2017"/>
              </a:moveTo>
              <a:lnTo>
                <a:pt x="7393" y="2025"/>
              </a:lnTo>
              <a:lnTo>
                <a:pt x="7357" y="1969"/>
              </a:lnTo>
              <a:lnTo>
                <a:pt x="7322" y="1918"/>
              </a:lnTo>
              <a:lnTo>
                <a:pt x="7288" y="1873"/>
              </a:lnTo>
              <a:lnTo>
                <a:pt x="7270" y="1852"/>
              </a:lnTo>
              <a:lnTo>
                <a:pt x="7252" y="1833"/>
              </a:lnTo>
              <a:lnTo>
                <a:pt x="7217" y="1797"/>
              </a:lnTo>
              <a:lnTo>
                <a:pt x="7181" y="1765"/>
              </a:lnTo>
              <a:lnTo>
                <a:pt x="7145" y="1738"/>
              </a:lnTo>
              <a:lnTo>
                <a:pt x="7126" y="1725"/>
              </a:lnTo>
              <a:lnTo>
                <a:pt x="7107" y="1714"/>
              </a:lnTo>
              <a:lnTo>
                <a:pt x="7067" y="1693"/>
              </a:lnTo>
              <a:lnTo>
                <a:pt x="7025" y="1676"/>
              </a:lnTo>
              <a:lnTo>
                <a:pt x="6980" y="1662"/>
              </a:lnTo>
              <a:lnTo>
                <a:pt x="6933" y="1651"/>
              </a:lnTo>
              <a:lnTo>
                <a:pt x="6883" y="1641"/>
              </a:lnTo>
              <a:lnTo>
                <a:pt x="6830" y="1634"/>
              </a:lnTo>
              <a:lnTo>
                <a:pt x="6773" y="1629"/>
              </a:lnTo>
              <a:lnTo>
                <a:pt x="6711" y="1626"/>
              </a:lnTo>
              <a:lnTo>
                <a:pt x="6704" y="1668"/>
              </a:lnTo>
              <a:lnTo>
                <a:pt x="6698" y="1720"/>
              </a:lnTo>
              <a:lnTo>
                <a:pt x="6694" y="1783"/>
              </a:lnTo>
              <a:lnTo>
                <a:pt x="6692" y="1859"/>
              </a:lnTo>
              <a:lnTo>
                <a:pt x="6692" y="2538"/>
              </a:lnTo>
              <a:lnTo>
                <a:pt x="6695" y="2626"/>
              </a:lnTo>
              <a:lnTo>
                <a:pt x="6697" y="2663"/>
              </a:lnTo>
              <a:lnTo>
                <a:pt x="6700" y="2697"/>
              </a:lnTo>
              <a:lnTo>
                <a:pt x="6708" y="2752"/>
              </a:lnTo>
              <a:lnTo>
                <a:pt x="6718" y="2794"/>
              </a:lnTo>
              <a:lnTo>
                <a:pt x="6727" y="2824"/>
              </a:lnTo>
              <a:lnTo>
                <a:pt x="6735" y="2843"/>
              </a:lnTo>
              <a:lnTo>
                <a:pt x="6743" y="2856"/>
              </a:lnTo>
              <a:lnTo>
                <a:pt x="6228" y="2856"/>
              </a:lnTo>
              <a:lnTo>
                <a:pt x="6235" y="2843"/>
              </a:lnTo>
              <a:lnTo>
                <a:pt x="6242" y="2824"/>
              </a:lnTo>
              <a:lnTo>
                <a:pt x="6250" y="2794"/>
              </a:lnTo>
              <a:lnTo>
                <a:pt x="6259" y="2752"/>
              </a:lnTo>
              <a:lnTo>
                <a:pt x="6266" y="2697"/>
              </a:lnTo>
              <a:lnTo>
                <a:pt x="6271" y="2626"/>
              </a:lnTo>
              <a:lnTo>
                <a:pt x="6273" y="2538"/>
              </a:lnTo>
              <a:lnTo>
                <a:pt x="6279" y="1857"/>
              </a:lnTo>
              <a:lnTo>
                <a:pt x="6277" y="1782"/>
              </a:lnTo>
              <a:lnTo>
                <a:pt x="6273" y="1719"/>
              </a:lnTo>
              <a:lnTo>
                <a:pt x="6267" y="1667"/>
              </a:lnTo>
              <a:lnTo>
                <a:pt x="6260" y="1626"/>
              </a:lnTo>
              <a:lnTo>
                <a:pt x="6198" y="1629"/>
              </a:lnTo>
              <a:lnTo>
                <a:pt x="6141" y="1634"/>
              </a:lnTo>
              <a:lnTo>
                <a:pt x="6087" y="1641"/>
              </a:lnTo>
              <a:lnTo>
                <a:pt x="6037" y="1651"/>
              </a:lnTo>
              <a:lnTo>
                <a:pt x="6013" y="1656"/>
              </a:lnTo>
              <a:lnTo>
                <a:pt x="5990" y="1662"/>
              </a:lnTo>
              <a:lnTo>
                <a:pt x="5945" y="1676"/>
              </a:lnTo>
              <a:lnTo>
                <a:pt x="5903" y="1693"/>
              </a:lnTo>
              <a:lnTo>
                <a:pt x="5864" y="1714"/>
              </a:lnTo>
              <a:lnTo>
                <a:pt x="5844" y="1725"/>
              </a:lnTo>
              <a:lnTo>
                <a:pt x="5826" y="1738"/>
              </a:lnTo>
              <a:lnTo>
                <a:pt x="5789" y="1765"/>
              </a:lnTo>
              <a:lnTo>
                <a:pt x="5753" y="1797"/>
              </a:lnTo>
              <a:lnTo>
                <a:pt x="5719" y="1833"/>
              </a:lnTo>
              <a:lnTo>
                <a:pt x="5684" y="1873"/>
              </a:lnTo>
              <a:lnTo>
                <a:pt x="5650" y="1918"/>
              </a:lnTo>
              <a:lnTo>
                <a:pt x="5615" y="1969"/>
              </a:lnTo>
              <a:lnTo>
                <a:pt x="5579" y="2025"/>
              </a:lnTo>
              <a:lnTo>
                <a:pt x="5547" y="2017"/>
              </a:lnTo>
              <a:lnTo>
                <a:pt x="5630" y="1534"/>
              </a:lnTo>
              <a:lnTo>
                <a:pt x="6057" y="1536"/>
              </a:lnTo>
              <a:lnTo>
                <a:pt x="6485" y="1539"/>
              </a:lnTo>
              <a:lnTo>
                <a:pt x="6913" y="1536"/>
              </a:lnTo>
              <a:lnTo>
                <a:pt x="7342" y="1534"/>
              </a:lnTo>
              <a:lnTo>
                <a:pt x="7425" y="2017"/>
              </a:lnTo>
              <a:close/>
              <a:moveTo>
                <a:pt x="5360" y="2017"/>
              </a:moveTo>
              <a:lnTo>
                <a:pt x="5328" y="2025"/>
              </a:lnTo>
              <a:lnTo>
                <a:pt x="5293" y="1969"/>
              </a:lnTo>
              <a:lnTo>
                <a:pt x="5258" y="1918"/>
              </a:lnTo>
              <a:lnTo>
                <a:pt x="5223" y="1873"/>
              </a:lnTo>
              <a:lnTo>
                <a:pt x="5206" y="1852"/>
              </a:lnTo>
              <a:lnTo>
                <a:pt x="5188" y="1833"/>
              </a:lnTo>
              <a:lnTo>
                <a:pt x="5153" y="1797"/>
              </a:lnTo>
              <a:lnTo>
                <a:pt x="5118" y="1765"/>
              </a:lnTo>
              <a:lnTo>
                <a:pt x="5081" y="1738"/>
              </a:lnTo>
              <a:lnTo>
                <a:pt x="5062" y="1725"/>
              </a:lnTo>
              <a:lnTo>
                <a:pt x="5043" y="1714"/>
              </a:lnTo>
              <a:lnTo>
                <a:pt x="5003" y="1693"/>
              </a:lnTo>
              <a:lnTo>
                <a:pt x="4961" y="1676"/>
              </a:lnTo>
              <a:lnTo>
                <a:pt x="4917" y="1662"/>
              </a:lnTo>
              <a:lnTo>
                <a:pt x="4870" y="1651"/>
              </a:lnTo>
              <a:lnTo>
                <a:pt x="4820" y="1641"/>
              </a:lnTo>
              <a:lnTo>
                <a:pt x="4766" y="1634"/>
              </a:lnTo>
              <a:lnTo>
                <a:pt x="4709" y="1629"/>
              </a:lnTo>
              <a:lnTo>
                <a:pt x="4648" y="1626"/>
              </a:lnTo>
              <a:lnTo>
                <a:pt x="4641" y="1668"/>
              </a:lnTo>
              <a:lnTo>
                <a:pt x="4635" y="1720"/>
              </a:lnTo>
              <a:lnTo>
                <a:pt x="4630" y="1783"/>
              </a:lnTo>
              <a:lnTo>
                <a:pt x="4629" y="1859"/>
              </a:lnTo>
              <a:lnTo>
                <a:pt x="4629" y="2538"/>
              </a:lnTo>
              <a:lnTo>
                <a:pt x="4631" y="2626"/>
              </a:lnTo>
              <a:lnTo>
                <a:pt x="4634" y="2663"/>
              </a:lnTo>
              <a:lnTo>
                <a:pt x="4637" y="2697"/>
              </a:lnTo>
              <a:lnTo>
                <a:pt x="4645" y="2752"/>
              </a:lnTo>
              <a:lnTo>
                <a:pt x="4654" y="2794"/>
              </a:lnTo>
              <a:lnTo>
                <a:pt x="4664" y="2824"/>
              </a:lnTo>
              <a:lnTo>
                <a:pt x="4672" y="2843"/>
              </a:lnTo>
              <a:lnTo>
                <a:pt x="4680" y="2856"/>
              </a:lnTo>
              <a:lnTo>
                <a:pt x="4164" y="2856"/>
              </a:lnTo>
              <a:lnTo>
                <a:pt x="4171" y="2843"/>
              </a:lnTo>
              <a:lnTo>
                <a:pt x="4178" y="2824"/>
              </a:lnTo>
              <a:lnTo>
                <a:pt x="4187" y="2794"/>
              </a:lnTo>
              <a:lnTo>
                <a:pt x="4195" y="2752"/>
              </a:lnTo>
              <a:lnTo>
                <a:pt x="4202" y="2697"/>
              </a:lnTo>
              <a:lnTo>
                <a:pt x="4207" y="2626"/>
              </a:lnTo>
              <a:lnTo>
                <a:pt x="4209" y="2538"/>
              </a:lnTo>
              <a:lnTo>
                <a:pt x="4215" y="1857"/>
              </a:lnTo>
              <a:lnTo>
                <a:pt x="4213" y="1782"/>
              </a:lnTo>
              <a:lnTo>
                <a:pt x="4209" y="1719"/>
              </a:lnTo>
              <a:lnTo>
                <a:pt x="4203" y="1667"/>
              </a:lnTo>
              <a:lnTo>
                <a:pt x="4196" y="1626"/>
              </a:lnTo>
              <a:lnTo>
                <a:pt x="4134" y="1629"/>
              </a:lnTo>
              <a:lnTo>
                <a:pt x="4077" y="1634"/>
              </a:lnTo>
              <a:lnTo>
                <a:pt x="4023" y="1641"/>
              </a:lnTo>
              <a:lnTo>
                <a:pt x="3973" y="1651"/>
              </a:lnTo>
              <a:lnTo>
                <a:pt x="3949" y="1656"/>
              </a:lnTo>
              <a:lnTo>
                <a:pt x="3926" y="1662"/>
              </a:lnTo>
              <a:lnTo>
                <a:pt x="3882" y="1676"/>
              </a:lnTo>
              <a:lnTo>
                <a:pt x="3840" y="1693"/>
              </a:lnTo>
              <a:lnTo>
                <a:pt x="3800" y="1714"/>
              </a:lnTo>
              <a:lnTo>
                <a:pt x="3781" y="1725"/>
              </a:lnTo>
              <a:lnTo>
                <a:pt x="3762" y="1738"/>
              </a:lnTo>
              <a:lnTo>
                <a:pt x="3725" y="1765"/>
              </a:lnTo>
              <a:lnTo>
                <a:pt x="3690" y="1797"/>
              </a:lnTo>
              <a:lnTo>
                <a:pt x="3655" y="1833"/>
              </a:lnTo>
              <a:lnTo>
                <a:pt x="3620" y="1873"/>
              </a:lnTo>
              <a:lnTo>
                <a:pt x="3586" y="1918"/>
              </a:lnTo>
              <a:lnTo>
                <a:pt x="3551" y="1969"/>
              </a:lnTo>
              <a:lnTo>
                <a:pt x="3516" y="2025"/>
              </a:lnTo>
              <a:lnTo>
                <a:pt x="3484" y="2017"/>
              </a:lnTo>
              <a:lnTo>
                <a:pt x="3566" y="1534"/>
              </a:lnTo>
              <a:lnTo>
                <a:pt x="3994" y="1536"/>
              </a:lnTo>
              <a:lnTo>
                <a:pt x="4422" y="1539"/>
              </a:lnTo>
              <a:lnTo>
                <a:pt x="4849" y="1536"/>
              </a:lnTo>
              <a:lnTo>
                <a:pt x="5277" y="1534"/>
              </a:lnTo>
              <a:lnTo>
                <a:pt x="5360" y="2017"/>
              </a:lnTo>
              <a:close/>
              <a:moveTo>
                <a:pt x="3241" y="1539"/>
              </a:moveTo>
              <a:lnTo>
                <a:pt x="3233" y="1553"/>
              </a:lnTo>
              <a:lnTo>
                <a:pt x="3225" y="1572"/>
              </a:lnTo>
              <a:lnTo>
                <a:pt x="3215" y="1602"/>
              </a:lnTo>
              <a:lnTo>
                <a:pt x="3206" y="1644"/>
              </a:lnTo>
              <a:lnTo>
                <a:pt x="3198" y="1700"/>
              </a:lnTo>
              <a:lnTo>
                <a:pt x="3192" y="1771"/>
              </a:lnTo>
              <a:lnTo>
                <a:pt x="3190" y="1859"/>
              </a:lnTo>
              <a:lnTo>
                <a:pt x="3190" y="2538"/>
              </a:lnTo>
              <a:lnTo>
                <a:pt x="3192" y="2626"/>
              </a:lnTo>
              <a:lnTo>
                <a:pt x="3195" y="2663"/>
              </a:lnTo>
              <a:lnTo>
                <a:pt x="3198" y="2697"/>
              </a:lnTo>
              <a:lnTo>
                <a:pt x="3206" y="2752"/>
              </a:lnTo>
              <a:lnTo>
                <a:pt x="3215" y="2794"/>
              </a:lnTo>
              <a:lnTo>
                <a:pt x="3225" y="2824"/>
              </a:lnTo>
              <a:lnTo>
                <a:pt x="3233" y="2843"/>
              </a:lnTo>
              <a:lnTo>
                <a:pt x="3241" y="2856"/>
              </a:lnTo>
              <a:lnTo>
                <a:pt x="2720" y="2856"/>
              </a:lnTo>
              <a:lnTo>
                <a:pt x="2728" y="2843"/>
              </a:lnTo>
              <a:lnTo>
                <a:pt x="2736" y="2824"/>
              </a:lnTo>
              <a:lnTo>
                <a:pt x="2745" y="2794"/>
              </a:lnTo>
              <a:lnTo>
                <a:pt x="2754" y="2752"/>
              </a:lnTo>
              <a:lnTo>
                <a:pt x="2763" y="2697"/>
              </a:lnTo>
              <a:lnTo>
                <a:pt x="2768" y="2626"/>
              </a:lnTo>
              <a:lnTo>
                <a:pt x="2771" y="2538"/>
              </a:lnTo>
              <a:lnTo>
                <a:pt x="2776" y="1857"/>
              </a:lnTo>
              <a:lnTo>
                <a:pt x="2774" y="1770"/>
              </a:lnTo>
              <a:lnTo>
                <a:pt x="2767" y="1699"/>
              </a:lnTo>
              <a:lnTo>
                <a:pt x="2758" y="1643"/>
              </a:lnTo>
              <a:lnTo>
                <a:pt x="2748" y="1602"/>
              </a:lnTo>
              <a:lnTo>
                <a:pt x="2738" y="1572"/>
              </a:lnTo>
              <a:lnTo>
                <a:pt x="2729" y="1553"/>
              </a:lnTo>
              <a:lnTo>
                <a:pt x="2722" y="1542"/>
              </a:lnTo>
              <a:lnTo>
                <a:pt x="2720" y="1539"/>
              </a:lnTo>
              <a:lnTo>
                <a:pt x="3241" y="1539"/>
              </a:lnTo>
              <a:close/>
              <a:moveTo>
                <a:pt x="2350" y="1539"/>
              </a:moveTo>
              <a:lnTo>
                <a:pt x="2342" y="1553"/>
              </a:lnTo>
              <a:lnTo>
                <a:pt x="2334" y="1572"/>
              </a:lnTo>
              <a:lnTo>
                <a:pt x="2324" y="1602"/>
              </a:lnTo>
              <a:lnTo>
                <a:pt x="2315" y="1644"/>
              </a:lnTo>
              <a:lnTo>
                <a:pt x="2307" y="1700"/>
              </a:lnTo>
              <a:lnTo>
                <a:pt x="2301" y="1771"/>
              </a:lnTo>
              <a:lnTo>
                <a:pt x="2299" y="1859"/>
              </a:lnTo>
              <a:lnTo>
                <a:pt x="2299" y="2538"/>
              </a:lnTo>
              <a:lnTo>
                <a:pt x="2301" y="2626"/>
              </a:lnTo>
              <a:lnTo>
                <a:pt x="2304" y="2663"/>
              </a:lnTo>
              <a:lnTo>
                <a:pt x="2307" y="2697"/>
              </a:lnTo>
              <a:lnTo>
                <a:pt x="2315" y="2752"/>
              </a:lnTo>
              <a:lnTo>
                <a:pt x="2324" y="2794"/>
              </a:lnTo>
              <a:lnTo>
                <a:pt x="2334" y="2824"/>
              </a:lnTo>
              <a:lnTo>
                <a:pt x="2342" y="2843"/>
              </a:lnTo>
              <a:lnTo>
                <a:pt x="2350" y="2856"/>
              </a:lnTo>
              <a:lnTo>
                <a:pt x="1829" y="2856"/>
              </a:lnTo>
              <a:lnTo>
                <a:pt x="1837" y="2843"/>
              </a:lnTo>
              <a:lnTo>
                <a:pt x="1845" y="2824"/>
              </a:lnTo>
              <a:lnTo>
                <a:pt x="1854" y="2794"/>
              </a:lnTo>
              <a:lnTo>
                <a:pt x="1863" y="2752"/>
              </a:lnTo>
              <a:lnTo>
                <a:pt x="1871" y="2697"/>
              </a:lnTo>
              <a:lnTo>
                <a:pt x="1877" y="2626"/>
              </a:lnTo>
              <a:lnTo>
                <a:pt x="1879" y="2538"/>
              </a:lnTo>
              <a:lnTo>
                <a:pt x="1885" y="1857"/>
              </a:lnTo>
              <a:lnTo>
                <a:pt x="1883" y="1770"/>
              </a:lnTo>
              <a:lnTo>
                <a:pt x="1876" y="1699"/>
              </a:lnTo>
              <a:lnTo>
                <a:pt x="1867" y="1643"/>
              </a:lnTo>
              <a:lnTo>
                <a:pt x="1857" y="1602"/>
              </a:lnTo>
              <a:lnTo>
                <a:pt x="1846" y="1572"/>
              </a:lnTo>
              <a:lnTo>
                <a:pt x="1837" y="1553"/>
              </a:lnTo>
              <a:lnTo>
                <a:pt x="1831" y="1542"/>
              </a:lnTo>
              <a:lnTo>
                <a:pt x="1829" y="1539"/>
              </a:lnTo>
              <a:lnTo>
                <a:pt x="2350" y="1539"/>
              </a:lnTo>
              <a:close/>
              <a:moveTo>
                <a:pt x="1537" y="2427"/>
              </a:moveTo>
              <a:lnTo>
                <a:pt x="1454" y="2864"/>
              </a:lnTo>
              <a:lnTo>
                <a:pt x="727" y="2860"/>
              </a:lnTo>
              <a:lnTo>
                <a:pt x="0" y="2856"/>
              </a:lnTo>
              <a:lnTo>
                <a:pt x="8" y="2843"/>
              </a:lnTo>
              <a:lnTo>
                <a:pt x="16" y="2824"/>
              </a:lnTo>
              <a:lnTo>
                <a:pt x="25" y="2794"/>
              </a:lnTo>
              <a:lnTo>
                <a:pt x="35" y="2752"/>
              </a:lnTo>
              <a:lnTo>
                <a:pt x="43" y="2697"/>
              </a:lnTo>
              <a:lnTo>
                <a:pt x="49" y="2626"/>
              </a:lnTo>
              <a:lnTo>
                <a:pt x="51" y="2538"/>
              </a:lnTo>
              <a:lnTo>
                <a:pt x="56" y="1857"/>
              </a:lnTo>
              <a:lnTo>
                <a:pt x="54" y="1770"/>
              </a:lnTo>
              <a:lnTo>
                <a:pt x="48" y="1699"/>
              </a:lnTo>
              <a:lnTo>
                <a:pt x="39" y="1643"/>
              </a:lnTo>
              <a:lnTo>
                <a:pt x="28" y="1602"/>
              </a:lnTo>
              <a:lnTo>
                <a:pt x="18" y="1572"/>
              </a:lnTo>
              <a:lnTo>
                <a:pt x="9" y="1553"/>
              </a:lnTo>
              <a:lnTo>
                <a:pt x="2" y="1542"/>
              </a:lnTo>
              <a:lnTo>
                <a:pt x="0" y="1539"/>
              </a:lnTo>
              <a:lnTo>
                <a:pt x="521" y="1539"/>
              </a:lnTo>
              <a:lnTo>
                <a:pt x="513" y="1553"/>
              </a:lnTo>
              <a:lnTo>
                <a:pt x="505" y="1572"/>
              </a:lnTo>
              <a:lnTo>
                <a:pt x="496" y="1602"/>
              </a:lnTo>
              <a:lnTo>
                <a:pt x="486" y="1644"/>
              </a:lnTo>
              <a:lnTo>
                <a:pt x="478" y="1700"/>
              </a:lnTo>
              <a:lnTo>
                <a:pt x="473" y="1771"/>
              </a:lnTo>
              <a:lnTo>
                <a:pt x="470" y="1859"/>
              </a:lnTo>
              <a:lnTo>
                <a:pt x="470" y="2538"/>
              </a:lnTo>
              <a:lnTo>
                <a:pt x="472" y="2612"/>
              </a:lnTo>
              <a:lnTo>
                <a:pt x="476" y="2675"/>
              </a:lnTo>
              <a:lnTo>
                <a:pt x="482" y="2726"/>
              </a:lnTo>
              <a:lnTo>
                <a:pt x="489" y="2768"/>
              </a:lnTo>
              <a:lnTo>
                <a:pt x="636" y="2759"/>
              </a:lnTo>
              <a:lnTo>
                <a:pt x="710" y="2751"/>
              </a:lnTo>
              <a:lnTo>
                <a:pt x="784" y="2742"/>
              </a:lnTo>
              <a:lnTo>
                <a:pt x="858" y="2730"/>
              </a:lnTo>
              <a:lnTo>
                <a:pt x="930" y="2716"/>
              </a:lnTo>
              <a:lnTo>
                <a:pt x="1001" y="2699"/>
              </a:lnTo>
              <a:lnTo>
                <a:pt x="1070" y="2679"/>
              </a:lnTo>
              <a:lnTo>
                <a:pt x="1137" y="2656"/>
              </a:lnTo>
              <a:lnTo>
                <a:pt x="1201" y="2630"/>
              </a:lnTo>
              <a:lnTo>
                <a:pt x="1261" y="2601"/>
              </a:lnTo>
              <a:lnTo>
                <a:pt x="1290" y="2585"/>
              </a:lnTo>
              <a:lnTo>
                <a:pt x="1318" y="2568"/>
              </a:lnTo>
              <a:lnTo>
                <a:pt x="1371" y="2531"/>
              </a:lnTo>
              <a:lnTo>
                <a:pt x="1396" y="2512"/>
              </a:lnTo>
              <a:lnTo>
                <a:pt x="1420" y="2491"/>
              </a:lnTo>
              <a:lnTo>
                <a:pt x="1442" y="2469"/>
              </a:lnTo>
              <a:lnTo>
                <a:pt x="1463" y="2446"/>
              </a:lnTo>
              <a:lnTo>
                <a:pt x="1483" y="2422"/>
              </a:lnTo>
              <a:lnTo>
                <a:pt x="1501" y="2397"/>
              </a:lnTo>
              <a:lnTo>
                <a:pt x="1537" y="2427"/>
              </a:lnTo>
              <a:close/>
              <a:moveTo>
                <a:pt x="8782" y="838"/>
              </a:moveTo>
              <a:lnTo>
                <a:pt x="8528" y="420"/>
              </a:lnTo>
              <a:lnTo>
                <a:pt x="8484" y="354"/>
              </a:lnTo>
              <a:lnTo>
                <a:pt x="8456" y="316"/>
              </a:lnTo>
              <a:lnTo>
                <a:pt x="8425" y="277"/>
              </a:lnTo>
              <a:lnTo>
                <a:pt x="8086" y="838"/>
              </a:lnTo>
              <a:lnTo>
                <a:pt x="8782" y="838"/>
              </a:lnTo>
              <a:close/>
              <a:moveTo>
                <a:pt x="7868" y="922"/>
              </a:moveTo>
              <a:lnTo>
                <a:pt x="8101" y="551"/>
              </a:lnTo>
              <a:lnTo>
                <a:pt x="8335" y="179"/>
              </a:lnTo>
              <a:lnTo>
                <a:pt x="8305" y="151"/>
              </a:lnTo>
              <a:lnTo>
                <a:pt x="8274" y="125"/>
              </a:lnTo>
              <a:lnTo>
                <a:pt x="8242" y="100"/>
              </a:lnTo>
              <a:lnTo>
                <a:pt x="8209" y="78"/>
              </a:lnTo>
              <a:lnTo>
                <a:pt x="8175" y="57"/>
              </a:lnTo>
              <a:lnTo>
                <a:pt x="8140" y="40"/>
              </a:lnTo>
              <a:lnTo>
                <a:pt x="8105" y="26"/>
              </a:lnTo>
              <a:lnTo>
                <a:pt x="8087" y="20"/>
              </a:lnTo>
              <a:lnTo>
                <a:pt x="8069" y="15"/>
              </a:lnTo>
              <a:lnTo>
                <a:pt x="8069" y="6"/>
              </a:lnTo>
              <a:lnTo>
                <a:pt x="8743" y="6"/>
              </a:lnTo>
              <a:lnTo>
                <a:pt x="9247" y="774"/>
              </a:lnTo>
              <a:lnTo>
                <a:pt x="9339" y="917"/>
              </a:lnTo>
              <a:lnTo>
                <a:pt x="9420" y="1036"/>
              </a:lnTo>
              <a:lnTo>
                <a:pt x="9464" y="1099"/>
              </a:lnTo>
              <a:lnTo>
                <a:pt x="9509" y="1159"/>
              </a:lnTo>
              <a:lnTo>
                <a:pt x="9553" y="1214"/>
              </a:lnTo>
              <a:lnTo>
                <a:pt x="9595" y="1261"/>
              </a:lnTo>
              <a:lnTo>
                <a:pt x="9614" y="1281"/>
              </a:lnTo>
              <a:lnTo>
                <a:pt x="9632" y="1299"/>
              </a:lnTo>
              <a:lnTo>
                <a:pt x="9649" y="1313"/>
              </a:lnTo>
              <a:lnTo>
                <a:pt x="9665" y="1323"/>
              </a:lnTo>
              <a:lnTo>
                <a:pt x="8984" y="1323"/>
              </a:lnTo>
              <a:lnTo>
                <a:pt x="8989" y="1314"/>
              </a:lnTo>
              <a:lnTo>
                <a:pt x="8994" y="1304"/>
              </a:lnTo>
              <a:lnTo>
                <a:pt x="8997" y="1281"/>
              </a:lnTo>
              <a:lnTo>
                <a:pt x="8997" y="1267"/>
              </a:lnTo>
              <a:lnTo>
                <a:pt x="8996" y="1253"/>
              </a:lnTo>
              <a:lnTo>
                <a:pt x="8989" y="1224"/>
              </a:lnTo>
              <a:lnTo>
                <a:pt x="8980" y="1192"/>
              </a:lnTo>
              <a:lnTo>
                <a:pt x="8968" y="1161"/>
              </a:lnTo>
              <a:lnTo>
                <a:pt x="8954" y="1129"/>
              </a:lnTo>
              <a:lnTo>
                <a:pt x="8940" y="1099"/>
              </a:lnTo>
              <a:lnTo>
                <a:pt x="8835" y="924"/>
              </a:lnTo>
              <a:lnTo>
                <a:pt x="8035" y="924"/>
              </a:lnTo>
              <a:lnTo>
                <a:pt x="7909" y="1133"/>
              </a:lnTo>
              <a:lnTo>
                <a:pt x="7896" y="1158"/>
              </a:lnTo>
              <a:lnTo>
                <a:pt x="7885" y="1183"/>
              </a:lnTo>
              <a:lnTo>
                <a:pt x="7876" y="1207"/>
              </a:lnTo>
              <a:lnTo>
                <a:pt x="7870" y="1232"/>
              </a:lnTo>
              <a:lnTo>
                <a:pt x="7867" y="1255"/>
              </a:lnTo>
              <a:lnTo>
                <a:pt x="7867" y="1278"/>
              </a:lnTo>
              <a:lnTo>
                <a:pt x="7870" y="1301"/>
              </a:lnTo>
              <a:lnTo>
                <a:pt x="7877" y="1323"/>
              </a:lnTo>
              <a:lnTo>
                <a:pt x="7552" y="1323"/>
              </a:lnTo>
              <a:lnTo>
                <a:pt x="7593" y="1283"/>
              </a:lnTo>
              <a:lnTo>
                <a:pt x="7634" y="1238"/>
              </a:lnTo>
              <a:lnTo>
                <a:pt x="7676" y="1188"/>
              </a:lnTo>
              <a:lnTo>
                <a:pt x="7718" y="1136"/>
              </a:lnTo>
              <a:lnTo>
                <a:pt x="7758" y="1082"/>
              </a:lnTo>
              <a:lnTo>
                <a:pt x="7797" y="1027"/>
              </a:lnTo>
              <a:lnTo>
                <a:pt x="7868" y="922"/>
              </a:lnTo>
              <a:close/>
              <a:moveTo>
                <a:pt x="7832" y="484"/>
              </a:moveTo>
              <a:lnTo>
                <a:pt x="7800" y="491"/>
              </a:lnTo>
              <a:lnTo>
                <a:pt x="7764" y="436"/>
              </a:lnTo>
              <a:lnTo>
                <a:pt x="7729" y="385"/>
              </a:lnTo>
              <a:lnTo>
                <a:pt x="7693" y="340"/>
              </a:lnTo>
              <a:lnTo>
                <a:pt x="7657" y="299"/>
              </a:lnTo>
              <a:lnTo>
                <a:pt x="7639" y="281"/>
              </a:lnTo>
              <a:lnTo>
                <a:pt x="7620" y="264"/>
              </a:lnTo>
              <a:lnTo>
                <a:pt x="7583" y="232"/>
              </a:lnTo>
              <a:lnTo>
                <a:pt x="7544" y="204"/>
              </a:lnTo>
              <a:lnTo>
                <a:pt x="7503" y="181"/>
              </a:lnTo>
              <a:lnTo>
                <a:pt x="7461" y="160"/>
              </a:lnTo>
              <a:lnTo>
                <a:pt x="7417" y="143"/>
              </a:lnTo>
              <a:lnTo>
                <a:pt x="7371" y="129"/>
              </a:lnTo>
              <a:lnTo>
                <a:pt x="7322" y="117"/>
              </a:lnTo>
              <a:lnTo>
                <a:pt x="7271" y="108"/>
              </a:lnTo>
              <a:lnTo>
                <a:pt x="7215" y="101"/>
              </a:lnTo>
              <a:lnTo>
                <a:pt x="7157" y="96"/>
              </a:lnTo>
              <a:lnTo>
                <a:pt x="7096" y="93"/>
              </a:lnTo>
              <a:lnTo>
                <a:pt x="7089" y="134"/>
              </a:lnTo>
              <a:lnTo>
                <a:pt x="7083" y="187"/>
              </a:lnTo>
              <a:lnTo>
                <a:pt x="7078" y="250"/>
              </a:lnTo>
              <a:lnTo>
                <a:pt x="7077" y="326"/>
              </a:lnTo>
              <a:lnTo>
                <a:pt x="7077" y="1005"/>
              </a:lnTo>
              <a:lnTo>
                <a:pt x="7079" y="1093"/>
              </a:lnTo>
              <a:lnTo>
                <a:pt x="7081" y="1130"/>
              </a:lnTo>
              <a:lnTo>
                <a:pt x="7085" y="1163"/>
              </a:lnTo>
              <a:lnTo>
                <a:pt x="7093" y="1219"/>
              </a:lnTo>
              <a:lnTo>
                <a:pt x="7102" y="1261"/>
              </a:lnTo>
              <a:lnTo>
                <a:pt x="7112" y="1290"/>
              </a:lnTo>
              <a:lnTo>
                <a:pt x="7120" y="1310"/>
              </a:lnTo>
              <a:lnTo>
                <a:pt x="7128" y="1323"/>
              </a:lnTo>
              <a:lnTo>
                <a:pt x="6612" y="1323"/>
              </a:lnTo>
              <a:lnTo>
                <a:pt x="6619" y="1310"/>
              </a:lnTo>
              <a:lnTo>
                <a:pt x="6626" y="1290"/>
              </a:lnTo>
              <a:lnTo>
                <a:pt x="6635" y="1261"/>
              </a:lnTo>
              <a:lnTo>
                <a:pt x="6643" y="1219"/>
              </a:lnTo>
              <a:lnTo>
                <a:pt x="6650" y="1163"/>
              </a:lnTo>
              <a:lnTo>
                <a:pt x="6655" y="1093"/>
              </a:lnTo>
              <a:lnTo>
                <a:pt x="6657" y="1005"/>
              </a:lnTo>
              <a:lnTo>
                <a:pt x="6663" y="324"/>
              </a:lnTo>
              <a:lnTo>
                <a:pt x="6661" y="249"/>
              </a:lnTo>
              <a:lnTo>
                <a:pt x="6657" y="186"/>
              </a:lnTo>
              <a:lnTo>
                <a:pt x="6651" y="134"/>
              </a:lnTo>
              <a:lnTo>
                <a:pt x="6644" y="93"/>
              </a:lnTo>
              <a:lnTo>
                <a:pt x="6582" y="96"/>
              </a:lnTo>
              <a:lnTo>
                <a:pt x="6524" y="101"/>
              </a:lnTo>
              <a:lnTo>
                <a:pt x="6469" y="108"/>
              </a:lnTo>
              <a:lnTo>
                <a:pt x="6417" y="117"/>
              </a:lnTo>
              <a:lnTo>
                <a:pt x="6393" y="123"/>
              </a:lnTo>
              <a:lnTo>
                <a:pt x="6369" y="129"/>
              </a:lnTo>
              <a:lnTo>
                <a:pt x="6322" y="143"/>
              </a:lnTo>
              <a:lnTo>
                <a:pt x="6278" y="160"/>
              </a:lnTo>
              <a:lnTo>
                <a:pt x="6237" y="181"/>
              </a:lnTo>
              <a:lnTo>
                <a:pt x="6216" y="192"/>
              </a:lnTo>
              <a:lnTo>
                <a:pt x="6196" y="204"/>
              </a:lnTo>
              <a:lnTo>
                <a:pt x="6158" y="232"/>
              </a:lnTo>
              <a:lnTo>
                <a:pt x="6120" y="264"/>
              </a:lnTo>
              <a:lnTo>
                <a:pt x="6083" y="299"/>
              </a:lnTo>
              <a:lnTo>
                <a:pt x="6047" y="340"/>
              </a:lnTo>
              <a:lnTo>
                <a:pt x="6012" y="385"/>
              </a:lnTo>
              <a:lnTo>
                <a:pt x="5976" y="436"/>
              </a:lnTo>
              <a:lnTo>
                <a:pt x="5940" y="491"/>
              </a:lnTo>
              <a:lnTo>
                <a:pt x="5908" y="484"/>
              </a:lnTo>
              <a:lnTo>
                <a:pt x="5991" y="0"/>
              </a:lnTo>
              <a:lnTo>
                <a:pt x="6430" y="3"/>
              </a:lnTo>
              <a:lnTo>
                <a:pt x="6870" y="6"/>
              </a:lnTo>
              <a:lnTo>
                <a:pt x="7310" y="3"/>
              </a:lnTo>
              <a:lnTo>
                <a:pt x="7749" y="0"/>
              </a:lnTo>
              <a:lnTo>
                <a:pt x="7832" y="484"/>
              </a:lnTo>
              <a:close/>
              <a:moveTo>
                <a:pt x="5797" y="1323"/>
              </a:moveTo>
              <a:lnTo>
                <a:pt x="5734" y="1323"/>
              </a:lnTo>
              <a:lnTo>
                <a:pt x="5483" y="1323"/>
              </a:lnTo>
              <a:lnTo>
                <a:pt x="5192" y="1323"/>
              </a:lnTo>
              <a:lnTo>
                <a:pt x="4928" y="1064"/>
              </a:lnTo>
              <a:lnTo>
                <a:pt x="4646" y="783"/>
              </a:lnTo>
              <a:lnTo>
                <a:pt x="4368" y="507"/>
              </a:lnTo>
              <a:lnTo>
                <a:pt x="4117" y="260"/>
              </a:lnTo>
              <a:lnTo>
                <a:pt x="4116" y="292"/>
              </a:lnTo>
              <a:lnTo>
                <a:pt x="4116" y="326"/>
              </a:lnTo>
              <a:lnTo>
                <a:pt x="4116" y="1005"/>
              </a:lnTo>
              <a:lnTo>
                <a:pt x="4118" y="1093"/>
              </a:lnTo>
              <a:lnTo>
                <a:pt x="4124" y="1163"/>
              </a:lnTo>
              <a:lnTo>
                <a:pt x="4133" y="1219"/>
              </a:lnTo>
              <a:lnTo>
                <a:pt x="4144" y="1261"/>
              </a:lnTo>
              <a:lnTo>
                <a:pt x="4154" y="1290"/>
              </a:lnTo>
              <a:lnTo>
                <a:pt x="4163" y="1310"/>
              </a:lnTo>
              <a:lnTo>
                <a:pt x="4170" y="1320"/>
              </a:lnTo>
              <a:lnTo>
                <a:pt x="4172" y="1323"/>
              </a:lnTo>
              <a:lnTo>
                <a:pt x="3922" y="1323"/>
              </a:lnTo>
              <a:lnTo>
                <a:pt x="3931" y="1310"/>
              </a:lnTo>
              <a:lnTo>
                <a:pt x="3940" y="1290"/>
              </a:lnTo>
              <a:lnTo>
                <a:pt x="3950" y="1261"/>
              </a:lnTo>
              <a:lnTo>
                <a:pt x="3955" y="1241"/>
              </a:lnTo>
              <a:lnTo>
                <a:pt x="3960" y="1219"/>
              </a:lnTo>
              <a:lnTo>
                <a:pt x="3969" y="1163"/>
              </a:lnTo>
              <a:lnTo>
                <a:pt x="3973" y="1130"/>
              </a:lnTo>
              <a:lnTo>
                <a:pt x="3976" y="1093"/>
              </a:lnTo>
              <a:lnTo>
                <a:pt x="3978" y="1051"/>
              </a:lnTo>
              <a:lnTo>
                <a:pt x="3978" y="1005"/>
              </a:lnTo>
              <a:lnTo>
                <a:pt x="3984" y="324"/>
              </a:lnTo>
              <a:lnTo>
                <a:pt x="3983" y="261"/>
              </a:lnTo>
              <a:lnTo>
                <a:pt x="3979" y="206"/>
              </a:lnTo>
              <a:lnTo>
                <a:pt x="3969" y="121"/>
              </a:lnTo>
              <a:lnTo>
                <a:pt x="3932" y="87"/>
              </a:lnTo>
              <a:lnTo>
                <a:pt x="3898" y="56"/>
              </a:lnTo>
              <a:lnTo>
                <a:pt x="3839" y="6"/>
              </a:lnTo>
              <a:lnTo>
                <a:pt x="4422" y="6"/>
              </a:lnTo>
              <a:lnTo>
                <a:pt x="4980" y="540"/>
              </a:lnTo>
              <a:lnTo>
                <a:pt x="5538" y="1075"/>
              </a:lnTo>
              <a:lnTo>
                <a:pt x="5540" y="1041"/>
              </a:lnTo>
              <a:lnTo>
                <a:pt x="5540" y="1005"/>
              </a:lnTo>
              <a:lnTo>
                <a:pt x="5545" y="324"/>
              </a:lnTo>
              <a:lnTo>
                <a:pt x="5543" y="236"/>
              </a:lnTo>
              <a:lnTo>
                <a:pt x="5537" y="166"/>
              </a:lnTo>
              <a:lnTo>
                <a:pt x="5528" y="110"/>
              </a:lnTo>
              <a:lnTo>
                <a:pt x="5517" y="68"/>
              </a:lnTo>
              <a:lnTo>
                <a:pt x="5507" y="39"/>
              </a:lnTo>
              <a:lnTo>
                <a:pt x="5498" y="19"/>
              </a:lnTo>
              <a:lnTo>
                <a:pt x="5491" y="9"/>
              </a:lnTo>
              <a:lnTo>
                <a:pt x="5489" y="6"/>
              </a:lnTo>
              <a:lnTo>
                <a:pt x="5734" y="6"/>
              </a:lnTo>
              <a:lnTo>
                <a:pt x="5725" y="19"/>
              </a:lnTo>
              <a:lnTo>
                <a:pt x="5716" y="39"/>
              </a:lnTo>
              <a:lnTo>
                <a:pt x="5705" y="69"/>
              </a:lnTo>
              <a:lnTo>
                <a:pt x="5700" y="88"/>
              </a:lnTo>
              <a:lnTo>
                <a:pt x="5695" y="111"/>
              </a:lnTo>
              <a:lnTo>
                <a:pt x="5686" y="166"/>
              </a:lnTo>
              <a:lnTo>
                <a:pt x="5682" y="200"/>
              </a:lnTo>
              <a:lnTo>
                <a:pt x="5680" y="238"/>
              </a:lnTo>
              <a:lnTo>
                <a:pt x="5678" y="279"/>
              </a:lnTo>
              <a:lnTo>
                <a:pt x="5677" y="326"/>
              </a:lnTo>
              <a:lnTo>
                <a:pt x="5677" y="1005"/>
              </a:lnTo>
              <a:lnTo>
                <a:pt x="5679" y="1076"/>
              </a:lnTo>
              <a:lnTo>
                <a:pt x="5683" y="1136"/>
              </a:lnTo>
              <a:lnTo>
                <a:pt x="5689" y="1186"/>
              </a:lnTo>
              <a:lnTo>
                <a:pt x="5696" y="1227"/>
              </a:lnTo>
              <a:lnTo>
                <a:pt x="5797" y="1323"/>
              </a:lnTo>
              <a:close/>
              <a:moveTo>
                <a:pt x="3630" y="326"/>
              </a:moveTo>
              <a:lnTo>
                <a:pt x="3632" y="578"/>
              </a:lnTo>
              <a:lnTo>
                <a:pt x="3630" y="648"/>
              </a:lnTo>
              <a:lnTo>
                <a:pt x="3624" y="718"/>
              </a:lnTo>
              <a:lnTo>
                <a:pt x="3612" y="787"/>
              </a:lnTo>
              <a:lnTo>
                <a:pt x="3596" y="855"/>
              </a:lnTo>
              <a:lnTo>
                <a:pt x="3586" y="889"/>
              </a:lnTo>
              <a:lnTo>
                <a:pt x="3574" y="922"/>
              </a:lnTo>
              <a:lnTo>
                <a:pt x="3561" y="954"/>
              </a:lnTo>
              <a:lnTo>
                <a:pt x="3546" y="985"/>
              </a:lnTo>
              <a:lnTo>
                <a:pt x="3530" y="1016"/>
              </a:lnTo>
              <a:lnTo>
                <a:pt x="3512" y="1046"/>
              </a:lnTo>
              <a:lnTo>
                <a:pt x="3492" y="1075"/>
              </a:lnTo>
              <a:lnTo>
                <a:pt x="3470" y="1104"/>
              </a:lnTo>
              <a:lnTo>
                <a:pt x="3447" y="1131"/>
              </a:lnTo>
              <a:lnTo>
                <a:pt x="3422" y="1156"/>
              </a:lnTo>
              <a:lnTo>
                <a:pt x="3395" y="1181"/>
              </a:lnTo>
              <a:lnTo>
                <a:pt x="3366" y="1204"/>
              </a:lnTo>
              <a:lnTo>
                <a:pt x="3335" y="1226"/>
              </a:lnTo>
              <a:lnTo>
                <a:pt x="3302" y="1247"/>
              </a:lnTo>
              <a:lnTo>
                <a:pt x="3267" y="1265"/>
              </a:lnTo>
              <a:lnTo>
                <a:pt x="3230" y="1283"/>
              </a:lnTo>
              <a:lnTo>
                <a:pt x="3210" y="1290"/>
              </a:lnTo>
              <a:lnTo>
                <a:pt x="3190" y="1298"/>
              </a:lnTo>
              <a:lnTo>
                <a:pt x="3148" y="1312"/>
              </a:lnTo>
              <a:lnTo>
                <a:pt x="3104" y="1323"/>
              </a:lnTo>
              <a:lnTo>
                <a:pt x="3058" y="1333"/>
              </a:lnTo>
              <a:lnTo>
                <a:pt x="3009" y="1341"/>
              </a:lnTo>
              <a:lnTo>
                <a:pt x="2958" y="1347"/>
              </a:lnTo>
              <a:lnTo>
                <a:pt x="2931" y="1349"/>
              </a:lnTo>
              <a:lnTo>
                <a:pt x="2904" y="1350"/>
              </a:lnTo>
              <a:lnTo>
                <a:pt x="2848" y="1351"/>
              </a:lnTo>
              <a:lnTo>
                <a:pt x="2792" y="1350"/>
              </a:lnTo>
              <a:lnTo>
                <a:pt x="2739" y="1348"/>
              </a:lnTo>
              <a:lnTo>
                <a:pt x="2687" y="1345"/>
              </a:lnTo>
              <a:lnTo>
                <a:pt x="2637" y="1340"/>
              </a:lnTo>
              <a:lnTo>
                <a:pt x="2544" y="1325"/>
              </a:lnTo>
              <a:lnTo>
                <a:pt x="2500" y="1316"/>
              </a:lnTo>
              <a:lnTo>
                <a:pt x="2458" y="1305"/>
              </a:lnTo>
              <a:lnTo>
                <a:pt x="2417" y="1293"/>
              </a:lnTo>
              <a:lnTo>
                <a:pt x="2379" y="1279"/>
              </a:lnTo>
              <a:lnTo>
                <a:pt x="2343" y="1265"/>
              </a:lnTo>
              <a:lnTo>
                <a:pt x="2309" y="1248"/>
              </a:lnTo>
              <a:lnTo>
                <a:pt x="2276" y="1231"/>
              </a:lnTo>
              <a:lnTo>
                <a:pt x="2245" y="1212"/>
              </a:lnTo>
              <a:lnTo>
                <a:pt x="2217" y="1192"/>
              </a:lnTo>
              <a:lnTo>
                <a:pt x="2189" y="1170"/>
              </a:lnTo>
              <a:lnTo>
                <a:pt x="2164" y="1147"/>
              </a:lnTo>
              <a:lnTo>
                <a:pt x="2141" y="1123"/>
              </a:lnTo>
              <a:lnTo>
                <a:pt x="2119" y="1097"/>
              </a:lnTo>
              <a:lnTo>
                <a:pt x="2099" y="1070"/>
              </a:lnTo>
              <a:lnTo>
                <a:pt x="2081" y="1042"/>
              </a:lnTo>
              <a:lnTo>
                <a:pt x="2064" y="1013"/>
              </a:lnTo>
              <a:lnTo>
                <a:pt x="2049" y="982"/>
              </a:lnTo>
              <a:lnTo>
                <a:pt x="2036" y="950"/>
              </a:lnTo>
              <a:lnTo>
                <a:pt x="2025" y="917"/>
              </a:lnTo>
              <a:lnTo>
                <a:pt x="2015" y="883"/>
              </a:lnTo>
              <a:lnTo>
                <a:pt x="2007" y="847"/>
              </a:lnTo>
              <a:lnTo>
                <a:pt x="2001" y="811"/>
              </a:lnTo>
              <a:lnTo>
                <a:pt x="1996" y="772"/>
              </a:lnTo>
              <a:lnTo>
                <a:pt x="1993" y="733"/>
              </a:lnTo>
              <a:lnTo>
                <a:pt x="1992" y="693"/>
              </a:lnTo>
              <a:lnTo>
                <a:pt x="1992" y="651"/>
              </a:lnTo>
              <a:lnTo>
                <a:pt x="2000" y="326"/>
              </a:lnTo>
              <a:lnTo>
                <a:pt x="1999" y="241"/>
              </a:lnTo>
              <a:lnTo>
                <a:pt x="1995" y="171"/>
              </a:lnTo>
              <a:lnTo>
                <a:pt x="1987" y="116"/>
              </a:lnTo>
              <a:lnTo>
                <a:pt x="1978" y="73"/>
              </a:lnTo>
              <a:lnTo>
                <a:pt x="1969" y="42"/>
              </a:lnTo>
              <a:lnTo>
                <a:pt x="1960" y="21"/>
              </a:lnTo>
              <a:lnTo>
                <a:pt x="1954" y="10"/>
              </a:lnTo>
              <a:lnTo>
                <a:pt x="1951" y="6"/>
              </a:lnTo>
              <a:lnTo>
                <a:pt x="2483" y="6"/>
              </a:lnTo>
              <a:lnTo>
                <a:pt x="2475" y="21"/>
              </a:lnTo>
              <a:lnTo>
                <a:pt x="2467" y="42"/>
              </a:lnTo>
              <a:lnTo>
                <a:pt x="2458" y="73"/>
              </a:lnTo>
              <a:lnTo>
                <a:pt x="2449" y="116"/>
              </a:lnTo>
              <a:lnTo>
                <a:pt x="2441" y="171"/>
              </a:lnTo>
              <a:lnTo>
                <a:pt x="2436" y="241"/>
              </a:lnTo>
              <a:lnTo>
                <a:pt x="2434" y="326"/>
              </a:lnTo>
              <a:lnTo>
                <a:pt x="2435" y="708"/>
              </a:lnTo>
              <a:lnTo>
                <a:pt x="2436" y="755"/>
              </a:lnTo>
              <a:lnTo>
                <a:pt x="2440" y="801"/>
              </a:lnTo>
              <a:lnTo>
                <a:pt x="2445" y="848"/>
              </a:lnTo>
              <a:lnTo>
                <a:pt x="2454" y="894"/>
              </a:lnTo>
              <a:lnTo>
                <a:pt x="2465" y="938"/>
              </a:lnTo>
              <a:lnTo>
                <a:pt x="2472" y="960"/>
              </a:lnTo>
              <a:lnTo>
                <a:pt x="2481" y="981"/>
              </a:lnTo>
              <a:lnTo>
                <a:pt x="2500" y="1022"/>
              </a:lnTo>
              <a:lnTo>
                <a:pt x="2523" y="1061"/>
              </a:lnTo>
              <a:lnTo>
                <a:pt x="2551" y="1096"/>
              </a:lnTo>
              <a:lnTo>
                <a:pt x="2567" y="1113"/>
              </a:lnTo>
              <a:lnTo>
                <a:pt x="2584" y="1128"/>
              </a:lnTo>
              <a:lnTo>
                <a:pt x="2602" y="1143"/>
              </a:lnTo>
              <a:lnTo>
                <a:pt x="2622" y="1157"/>
              </a:lnTo>
              <a:lnTo>
                <a:pt x="2643" y="1169"/>
              </a:lnTo>
              <a:lnTo>
                <a:pt x="2666" y="1181"/>
              </a:lnTo>
              <a:lnTo>
                <a:pt x="2715" y="1200"/>
              </a:lnTo>
              <a:lnTo>
                <a:pt x="2743" y="1208"/>
              </a:lnTo>
              <a:lnTo>
                <a:pt x="2771" y="1215"/>
              </a:lnTo>
              <a:lnTo>
                <a:pt x="2802" y="1220"/>
              </a:lnTo>
              <a:lnTo>
                <a:pt x="2834" y="1224"/>
              </a:lnTo>
              <a:lnTo>
                <a:pt x="2868" y="1226"/>
              </a:lnTo>
              <a:lnTo>
                <a:pt x="2904" y="1227"/>
              </a:lnTo>
              <a:lnTo>
                <a:pt x="2944" y="1226"/>
              </a:lnTo>
              <a:lnTo>
                <a:pt x="2983" y="1224"/>
              </a:lnTo>
              <a:lnTo>
                <a:pt x="3020" y="1219"/>
              </a:lnTo>
              <a:lnTo>
                <a:pt x="3056" y="1214"/>
              </a:lnTo>
              <a:lnTo>
                <a:pt x="3090" y="1206"/>
              </a:lnTo>
              <a:lnTo>
                <a:pt x="3122" y="1197"/>
              </a:lnTo>
              <a:lnTo>
                <a:pt x="3153" y="1187"/>
              </a:lnTo>
              <a:lnTo>
                <a:pt x="3182" y="1175"/>
              </a:lnTo>
              <a:lnTo>
                <a:pt x="3209" y="1162"/>
              </a:lnTo>
              <a:lnTo>
                <a:pt x="3236" y="1147"/>
              </a:lnTo>
              <a:lnTo>
                <a:pt x="3261" y="1131"/>
              </a:lnTo>
              <a:lnTo>
                <a:pt x="3284" y="1114"/>
              </a:lnTo>
              <a:lnTo>
                <a:pt x="3327" y="1075"/>
              </a:lnTo>
              <a:lnTo>
                <a:pt x="3346" y="1054"/>
              </a:lnTo>
              <a:lnTo>
                <a:pt x="3364" y="1032"/>
              </a:lnTo>
              <a:lnTo>
                <a:pt x="3381" y="1009"/>
              </a:lnTo>
              <a:lnTo>
                <a:pt x="3396" y="985"/>
              </a:lnTo>
              <a:lnTo>
                <a:pt x="3410" y="960"/>
              </a:lnTo>
              <a:lnTo>
                <a:pt x="3423" y="933"/>
              </a:lnTo>
              <a:lnTo>
                <a:pt x="3446" y="878"/>
              </a:lnTo>
              <a:lnTo>
                <a:pt x="3456" y="849"/>
              </a:lnTo>
              <a:lnTo>
                <a:pt x="3464" y="819"/>
              </a:lnTo>
              <a:lnTo>
                <a:pt x="3478" y="757"/>
              </a:lnTo>
              <a:lnTo>
                <a:pt x="3488" y="692"/>
              </a:lnTo>
              <a:lnTo>
                <a:pt x="3494" y="625"/>
              </a:lnTo>
              <a:lnTo>
                <a:pt x="3497" y="555"/>
              </a:lnTo>
              <a:lnTo>
                <a:pt x="3497" y="478"/>
              </a:lnTo>
              <a:lnTo>
                <a:pt x="3498" y="324"/>
              </a:lnTo>
              <a:lnTo>
                <a:pt x="3496" y="236"/>
              </a:lnTo>
              <a:lnTo>
                <a:pt x="3494" y="199"/>
              </a:lnTo>
              <a:lnTo>
                <a:pt x="3490" y="166"/>
              </a:lnTo>
              <a:lnTo>
                <a:pt x="3482" y="110"/>
              </a:lnTo>
              <a:lnTo>
                <a:pt x="3477" y="88"/>
              </a:lnTo>
              <a:lnTo>
                <a:pt x="3472" y="68"/>
              </a:lnTo>
              <a:lnTo>
                <a:pt x="3462" y="39"/>
              </a:lnTo>
              <a:lnTo>
                <a:pt x="3454" y="19"/>
              </a:lnTo>
              <a:lnTo>
                <a:pt x="3446" y="6"/>
              </a:lnTo>
              <a:lnTo>
                <a:pt x="3679" y="6"/>
              </a:lnTo>
              <a:lnTo>
                <a:pt x="3673" y="16"/>
              </a:lnTo>
              <a:lnTo>
                <a:pt x="3667" y="30"/>
              </a:lnTo>
              <a:lnTo>
                <a:pt x="3659" y="51"/>
              </a:lnTo>
              <a:lnTo>
                <a:pt x="3651" y="80"/>
              </a:lnTo>
              <a:lnTo>
                <a:pt x="3643" y="119"/>
              </a:lnTo>
              <a:lnTo>
                <a:pt x="3636" y="168"/>
              </a:lnTo>
              <a:lnTo>
                <a:pt x="3630" y="228"/>
              </a:lnTo>
              <a:lnTo>
                <a:pt x="3630" y="326"/>
              </a:lnTo>
              <a:close/>
              <a:moveTo>
                <a:pt x="1913" y="1297"/>
              </a:moveTo>
              <a:lnTo>
                <a:pt x="1913" y="1327"/>
              </a:lnTo>
              <a:lnTo>
                <a:pt x="1191" y="1329"/>
              </a:lnTo>
              <a:lnTo>
                <a:pt x="1189" y="1321"/>
              </a:lnTo>
              <a:lnTo>
                <a:pt x="1185" y="1312"/>
              </a:lnTo>
              <a:lnTo>
                <a:pt x="1169" y="1284"/>
              </a:lnTo>
              <a:lnTo>
                <a:pt x="1144" y="1249"/>
              </a:lnTo>
              <a:lnTo>
                <a:pt x="1110" y="1206"/>
              </a:lnTo>
              <a:lnTo>
                <a:pt x="1022" y="1106"/>
              </a:lnTo>
              <a:lnTo>
                <a:pt x="971" y="1051"/>
              </a:lnTo>
              <a:lnTo>
                <a:pt x="915" y="995"/>
              </a:lnTo>
              <a:lnTo>
                <a:pt x="857" y="940"/>
              </a:lnTo>
              <a:lnTo>
                <a:pt x="798" y="886"/>
              </a:lnTo>
              <a:lnTo>
                <a:pt x="738" y="835"/>
              </a:lnTo>
              <a:lnTo>
                <a:pt x="678" y="790"/>
              </a:lnTo>
              <a:lnTo>
                <a:pt x="621" y="750"/>
              </a:lnTo>
              <a:lnTo>
                <a:pt x="593" y="733"/>
              </a:lnTo>
              <a:lnTo>
                <a:pt x="566" y="718"/>
              </a:lnTo>
              <a:lnTo>
                <a:pt x="540" y="706"/>
              </a:lnTo>
              <a:lnTo>
                <a:pt x="516" y="695"/>
              </a:lnTo>
              <a:lnTo>
                <a:pt x="492" y="688"/>
              </a:lnTo>
              <a:lnTo>
                <a:pt x="470" y="683"/>
              </a:lnTo>
              <a:lnTo>
                <a:pt x="470" y="986"/>
              </a:lnTo>
              <a:lnTo>
                <a:pt x="473" y="1075"/>
              </a:lnTo>
              <a:lnTo>
                <a:pt x="475" y="1113"/>
              </a:lnTo>
              <a:lnTo>
                <a:pt x="478" y="1148"/>
              </a:lnTo>
              <a:lnTo>
                <a:pt x="486" y="1206"/>
              </a:lnTo>
              <a:lnTo>
                <a:pt x="496" y="1251"/>
              </a:lnTo>
              <a:lnTo>
                <a:pt x="505" y="1284"/>
              </a:lnTo>
              <a:lnTo>
                <a:pt x="513" y="1307"/>
              </a:lnTo>
              <a:lnTo>
                <a:pt x="521" y="1323"/>
              </a:lnTo>
              <a:lnTo>
                <a:pt x="0" y="1323"/>
              </a:lnTo>
              <a:lnTo>
                <a:pt x="8" y="1310"/>
              </a:lnTo>
              <a:lnTo>
                <a:pt x="16" y="1290"/>
              </a:lnTo>
              <a:lnTo>
                <a:pt x="25" y="1261"/>
              </a:lnTo>
              <a:lnTo>
                <a:pt x="35" y="1219"/>
              </a:lnTo>
              <a:lnTo>
                <a:pt x="43" y="1163"/>
              </a:lnTo>
              <a:lnTo>
                <a:pt x="49" y="1093"/>
              </a:lnTo>
              <a:lnTo>
                <a:pt x="51" y="1005"/>
              </a:lnTo>
              <a:lnTo>
                <a:pt x="56" y="324"/>
              </a:lnTo>
              <a:lnTo>
                <a:pt x="54" y="236"/>
              </a:lnTo>
              <a:lnTo>
                <a:pt x="48" y="166"/>
              </a:lnTo>
              <a:lnTo>
                <a:pt x="39" y="110"/>
              </a:lnTo>
              <a:lnTo>
                <a:pt x="28" y="68"/>
              </a:lnTo>
              <a:lnTo>
                <a:pt x="18" y="39"/>
              </a:lnTo>
              <a:lnTo>
                <a:pt x="9" y="19"/>
              </a:lnTo>
              <a:lnTo>
                <a:pt x="2" y="9"/>
              </a:lnTo>
              <a:lnTo>
                <a:pt x="0" y="6"/>
              </a:lnTo>
              <a:lnTo>
                <a:pt x="521" y="6"/>
              </a:lnTo>
              <a:lnTo>
                <a:pt x="513" y="20"/>
              </a:lnTo>
              <a:lnTo>
                <a:pt x="505" y="39"/>
              </a:lnTo>
              <a:lnTo>
                <a:pt x="496" y="69"/>
              </a:lnTo>
              <a:lnTo>
                <a:pt x="486" y="111"/>
              </a:lnTo>
              <a:lnTo>
                <a:pt x="478" y="166"/>
              </a:lnTo>
              <a:lnTo>
                <a:pt x="473" y="238"/>
              </a:lnTo>
              <a:lnTo>
                <a:pt x="470" y="326"/>
              </a:lnTo>
              <a:lnTo>
                <a:pt x="470" y="604"/>
              </a:lnTo>
              <a:lnTo>
                <a:pt x="540" y="569"/>
              </a:lnTo>
              <a:lnTo>
                <a:pt x="616" y="529"/>
              </a:lnTo>
              <a:lnTo>
                <a:pt x="779" y="439"/>
              </a:lnTo>
              <a:lnTo>
                <a:pt x="947" y="340"/>
              </a:lnTo>
              <a:lnTo>
                <a:pt x="1111" y="241"/>
              </a:lnTo>
              <a:lnTo>
                <a:pt x="1257" y="150"/>
              </a:lnTo>
              <a:lnTo>
                <a:pt x="1376" y="75"/>
              </a:lnTo>
              <a:lnTo>
                <a:pt x="1484" y="6"/>
              </a:lnTo>
              <a:lnTo>
                <a:pt x="1797" y="2"/>
              </a:lnTo>
              <a:lnTo>
                <a:pt x="1797" y="32"/>
              </a:lnTo>
              <a:lnTo>
                <a:pt x="1764" y="35"/>
              </a:lnTo>
              <a:lnTo>
                <a:pt x="1727" y="42"/>
              </a:lnTo>
              <a:lnTo>
                <a:pt x="1687" y="53"/>
              </a:lnTo>
              <a:lnTo>
                <a:pt x="1644" y="69"/>
              </a:lnTo>
              <a:lnTo>
                <a:pt x="1598" y="89"/>
              </a:lnTo>
              <a:lnTo>
                <a:pt x="1548" y="112"/>
              </a:lnTo>
              <a:lnTo>
                <a:pt x="1440" y="169"/>
              </a:lnTo>
              <a:lnTo>
                <a:pt x="1321" y="238"/>
              </a:lnTo>
              <a:lnTo>
                <a:pt x="1192" y="316"/>
              </a:lnTo>
              <a:lnTo>
                <a:pt x="907" y="493"/>
              </a:lnTo>
              <a:lnTo>
                <a:pt x="1014" y="597"/>
              </a:lnTo>
              <a:lnTo>
                <a:pt x="1143" y="720"/>
              </a:lnTo>
              <a:lnTo>
                <a:pt x="1286" y="851"/>
              </a:lnTo>
              <a:lnTo>
                <a:pt x="1434" y="982"/>
              </a:lnTo>
              <a:lnTo>
                <a:pt x="1507" y="1044"/>
              </a:lnTo>
              <a:lnTo>
                <a:pt x="1579" y="1101"/>
              </a:lnTo>
              <a:lnTo>
                <a:pt x="1648" y="1154"/>
              </a:lnTo>
              <a:lnTo>
                <a:pt x="1681" y="1178"/>
              </a:lnTo>
              <a:lnTo>
                <a:pt x="1713" y="1200"/>
              </a:lnTo>
              <a:lnTo>
                <a:pt x="1773" y="1239"/>
              </a:lnTo>
              <a:lnTo>
                <a:pt x="1827" y="1269"/>
              </a:lnTo>
              <a:lnTo>
                <a:pt x="1874" y="1288"/>
              </a:lnTo>
              <a:lnTo>
                <a:pt x="1895" y="1294"/>
              </a:lnTo>
              <a:lnTo>
                <a:pt x="1913" y="1297"/>
              </a:lnTo>
              <a:close/>
            </a:path>
          </a:pathLst>
        </a:custGeom>
        <a:solidFill>
          <a:schemeClr val="accent3"/>
        </a:solidFill>
        <a:ln>
          <a:noFill/>
        </a:ln>
      </xdr:spPr>
      <xdr:txBody>
        <a:bodyPr vert="horz" wrap="square" lIns="91440" tIns="45720" rIns="91440" bIns="45720" numCol="1" anchor="t" anchorCtr="0" compatLnSpc="1">
          <a:prstTxWarp prst="textNoShape">
            <a:avLst/>
          </a:prstTxWarp>
          <a:noAutofit/>
        </a:bodyPr>
        <a:lstStyle>
          <a:defPPr>
            <a:defRPr lang="fi-FI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 lang="fi-FI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Kuntaliitto 2020">
      <a:dk1>
        <a:srgbClr val="000000"/>
      </a:dk1>
      <a:lt1>
        <a:sysClr val="window" lastClr="FFFFFF"/>
      </a:lt1>
      <a:dk2>
        <a:srgbClr val="73899D"/>
      </a:dk2>
      <a:lt2>
        <a:srgbClr val="DFDAD6"/>
      </a:lt2>
      <a:accent1>
        <a:srgbClr val="104264"/>
      </a:accent1>
      <a:accent2>
        <a:srgbClr val="FFC0D0"/>
      </a:accent2>
      <a:accent3>
        <a:srgbClr val="923468"/>
      </a:accent3>
      <a:accent4>
        <a:srgbClr val="255DD0"/>
      </a:accent4>
      <a:accent5>
        <a:srgbClr val="FFE561"/>
      </a:accent5>
      <a:accent6>
        <a:srgbClr val="7DC6F0"/>
      </a:accent6>
      <a:hlink>
        <a:srgbClr val="104264"/>
      </a:hlink>
      <a:folHlink>
        <a:srgbClr val="104264"/>
      </a:folHlink>
    </a:clrScheme>
    <a:fontScheme name="Kuntaliitto 2020">
      <a:majorFont>
        <a:latin typeface="Work Sans ExtraBold"/>
        <a:ea typeface=""/>
        <a:cs typeface=""/>
      </a:majorFont>
      <a:minorFont>
        <a:latin typeface="Work San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accent1"/>
        </a:solidFill>
        <a:ln>
          <a:noFill/>
        </a:ln>
      </a:spPr>
      <a:bodyPr vertOverflow="clip" horzOverflow="clip" rtlCol="0" anchor="t"/>
      <a:lstStyle>
        <a:defPPr algn="l">
          <a:defRPr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vos.oph.fi/rap/vos/v22/vop6os22.html" TargetMode="External"/><Relationship Id="rId1" Type="http://schemas.openxmlformats.org/officeDocument/2006/relationships/hyperlink" Target="https://vm.fi/sv/statsandelsbeslut-och-tillhorande-kalkyler" TargetMode="Externa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vos.oph.fi/rap/vos/v22/vop6os22.html" TargetMode="External"/><Relationship Id="rId2" Type="http://schemas.openxmlformats.org/officeDocument/2006/relationships/hyperlink" Target="https://vos.oph.fi/rap/vos/v21/vop6os21.html" TargetMode="External"/><Relationship Id="rId1" Type="http://schemas.openxmlformats.org/officeDocument/2006/relationships/hyperlink" Target="https://vm.fi/valtionosuuspaatoksia-ja-laskentatietoja" TargetMode="External"/><Relationship Id="rId6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vm.fi/sv/statsandelsbeslut-och-tillhorande-kalkyle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0233B-2869-4B96-BB18-277356C3D588}">
  <sheetPr>
    <pageSetUpPr fitToPage="1"/>
  </sheetPr>
  <dimension ref="B1:J25"/>
  <sheetViews>
    <sheetView topLeftCell="B4" workbookViewId="0">
      <selection activeCell="I9" sqref="I9"/>
    </sheetView>
  </sheetViews>
  <sheetFormatPr defaultColWidth="9.109375" defaultRowHeight="12" x14ac:dyDescent="0.25"/>
  <cols>
    <col min="1" max="4" width="10.33203125" style="1" customWidth="1"/>
    <col min="5" max="5" width="63.77734375" style="1" customWidth="1"/>
    <col min="6" max="9" width="10.33203125" style="1" customWidth="1"/>
    <col min="10" max="10" width="11.33203125" style="1" customWidth="1"/>
    <col min="11" max="16384" width="9.109375" style="1"/>
  </cols>
  <sheetData>
    <row r="1" spans="2:10" ht="68.7" customHeight="1" x14ac:dyDescent="0.25"/>
    <row r="4" spans="2:10" ht="13.8" x14ac:dyDescent="0.25">
      <c r="B4" s="4" t="s">
        <v>0</v>
      </c>
      <c r="D4"/>
    </row>
    <row r="5" spans="2:10" ht="13.8" x14ac:dyDescent="0.25">
      <c r="B5" s="4" t="s">
        <v>461</v>
      </c>
      <c r="D5"/>
    </row>
    <row r="6" spans="2:10" ht="13.8" x14ac:dyDescent="0.25">
      <c r="B6" s="4"/>
      <c r="C6" s="26" t="s">
        <v>1</v>
      </c>
      <c r="D6"/>
    </row>
    <row r="7" spans="2:10" ht="13.8" x14ac:dyDescent="0.25">
      <c r="B7" s="4"/>
      <c r="C7" s="26" t="s">
        <v>2</v>
      </c>
      <c r="D7"/>
      <c r="F7" s="26"/>
    </row>
    <row r="8" spans="2:10" ht="13.8" x14ac:dyDescent="0.25">
      <c r="B8" s="4" t="s">
        <v>452</v>
      </c>
      <c r="D8"/>
      <c r="E8" s="27"/>
    </row>
    <row r="9" spans="2:10" ht="13.8" x14ac:dyDescent="0.25">
      <c r="B9" s="4" t="s">
        <v>460</v>
      </c>
      <c r="D9"/>
    </row>
    <row r="10" spans="2:10" ht="13.8" x14ac:dyDescent="0.25">
      <c r="B10" s="4" t="s">
        <v>3</v>
      </c>
    </row>
    <row r="11" spans="2:10" ht="21.6" thickBot="1" x14ac:dyDescent="0.45">
      <c r="B11" s="6" t="s">
        <v>4</v>
      </c>
      <c r="C11" s="2"/>
      <c r="D11" s="2"/>
      <c r="E11" s="2"/>
      <c r="F11" s="2"/>
      <c r="G11" s="2"/>
      <c r="H11" s="2"/>
      <c r="I11" s="2"/>
      <c r="J11" s="2"/>
    </row>
    <row r="13" spans="2:10" ht="13.8" x14ac:dyDescent="0.25">
      <c r="D13" s="5" t="s">
        <v>5</v>
      </c>
    </row>
    <row r="14" spans="2:10" x14ac:dyDescent="0.25">
      <c r="D14" s="3" t="s">
        <v>6</v>
      </c>
    </row>
    <row r="16" spans="2:10" ht="13.8" x14ac:dyDescent="0.25">
      <c r="D16" s="5" t="s">
        <v>7</v>
      </c>
    </row>
    <row r="17" spans="4:4" x14ac:dyDescent="0.25">
      <c r="D17" t="s">
        <v>8</v>
      </c>
    </row>
    <row r="18" spans="4:4" x14ac:dyDescent="0.25">
      <c r="D18" t="s">
        <v>9</v>
      </c>
    </row>
    <row r="24" spans="4:4" ht="13.8" x14ac:dyDescent="0.25">
      <c r="D24" s="5"/>
    </row>
    <row r="25" spans="4:4" x14ac:dyDescent="0.25">
      <c r="D25"/>
    </row>
  </sheetData>
  <hyperlinks>
    <hyperlink ref="C6" r:id="rId1" xr:uid="{40AC7D10-C702-4E7D-A3BD-C251B23BBE52}"/>
    <hyperlink ref="C7" r:id="rId2" display="https://vos.oph.fi/rap/vos/v22/vop6os22.html" xr:uid="{484B6D78-BBFD-4004-9FB8-E7C4236FC030}"/>
  </hyperlinks>
  <printOptions horizontalCentered="1"/>
  <pageMargins left="0.39370078740157483" right="0.39370078740157483" top="1.5748031496062993" bottom="0.78740157480314965" header="0.39370078740157483" footer="0.39370078740157483"/>
  <pageSetup paperSize="9" scale="91" orientation="portrait" r:id="rId3"/>
  <headerFooter scaleWithDoc="0">
    <oddHeader>&amp;L&amp;G</oddHeader>
    <oddFooter>&amp;L&amp;8&amp;K06+000&amp;P/&amp;N | &amp;D &amp;T | &amp;Z&amp;F&amp;R&amp;8&amp;K06+000&amp;G</oddFooter>
  </headerFooter>
  <drawing r:id="rId4"/>
  <legacyDrawingHF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6B68A-C397-4289-AE13-5FFD99F138ED}">
  <sheetPr>
    <pageSetUpPr fitToPage="1"/>
  </sheetPr>
  <dimension ref="A1:AB334"/>
  <sheetViews>
    <sheetView tabSelected="1" workbookViewId="0">
      <pane xSplit="2" ySplit="10" topLeftCell="C11" activePane="bottomRight" state="frozen"/>
      <selection pane="topRight" activeCell="C1" sqref="C1"/>
      <selection pane="bottomLeft" activeCell="A11" sqref="A11"/>
      <selection pane="bottomRight" activeCell="A9" sqref="A9"/>
    </sheetView>
  </sheetViews>
  <sheetFormatPr defaultColWidth="9.109375" defaultRowHeight="13.8" x14ac:dyDescent="0.25"/>
  <cols>
    <col min="1" max="1" width="8.33203125" style="13" customWidth="1"/>
    <col min="2" max="2" width="13.109375" style="9" bestFit="1" customWidth="1"/>
    <col min="3" max="3" width="10.33203125" style="8" customWidth="1"/>
    <col min="4" max="4" width="13.109375" style="18" bestFit="1" customWidth="1"/>
    <col min="5" max="5" width="14" style="8" bestFit="1" customWidth="1"/>
    <col min="6" max="6" width="15.5546875" style="20" customWidth="1"/>
    <col min="7" max="7" width="13" style="23" customWidth="1"/>
    <col min="8" max="8" width="15.33203125" style="10" customWidth="1"/>
    <col min="9" max="9" width="11.88671875" style="90" bestFit="1" customWidth="1"/>
    <col min="10" max="10" width="11" style="25" bestFit="1" customWidth="1"/>
    <col min="11" max="11" width="4.5546875" style="44" customWidth="1"/>
    <col min="12" max="12" width="15.109375" customWidth="1"/>
    <col min="13" max="13" width="10.88671875" customWidth="1"/>
    <col min="14" max="14" width="11.109375" customWidth="1"/>
    <col min="15" max="15" width="3.44140625" customWidth="1"/>
    <col min="16" max="16" width="10.5546875" customWidth="1"/>
    <col min="17" max="17" width="16" bestFit="1" customWidth="1"/>
    <col min="18" max="18" width="5.6640625" customWidth="1"/>
    <col min="19" max="19" width="8.33203125" style="13" customWidth="1"/>
    <col min="20" max="20" width="13.6640625" style="9" bestFit="1" customWidth="1"/>
    <col min="21" max="21" width="10.6640625" style="1" customWidth="1"/>
    <col min="22" max="22" width="13.21875" style="1" bestFit="1" customWidth="1"/>
    <col min="23" max="23" width="14" style="1" customWidth="1"/>
    <col min="24" max="24" width="13.109375" style="1" customWidth="1"/>
    <col min="25" max="25" width="12.33203125" style="1" bestFit="1" customWidth="1"/>
    <col min="26" max="26" width="15.77734375" style="1" bestFit="1" customWidth="1"/>
    <col min="27" max="27" width="12.33203125" style="1" bestFit="1" customWidth="1"/>
    <col min="28" max="28" width="11" style="1" bestFit="1" customWidth="1"/>
    <col min="29" max="16384" width="9.109375" style="1"/>
  </cols>
  <sheetData>
    <row r="1" spans="1:28" ht="22.8" x14ac:dyDescent="0.4">
      <c r="A1" s="63" t="s">
        <v>453</v>
      </c>
      <c r="B1" s="7"/>
      <c r="F1" s="13"/>
      <c r="G1" s="22"/>
      <c r="I1" s="87"/>
      <c r="J1" s="24"/>
      <c r="K1" s="24"/>
      <c r="S1" s="65" t="s">
        <v>10</v>
      </c>
      <c r="T1" s="7"/>
    </row>
    <row r="2" spans="1:28" x14ac:dyDescent="0.25">
      <c r="A2" s="118" t="s">
        <v>11</v>
      </c>
      <c r="B2" s="119"/>
      <c r="C2" s="120"/>
      <c r="D2" s="108"/>
      <c r="E2" s="121"/>
      <c r="F2" s="106"/>
      <c r="G2" s="122"/>
      <c r="H2" s="106"/>
      <c r="I2" s="87"/>
      <c r="J2" s="24"/>
      <c r="K2" s="24"/>
      <c r="S2" s="66" t="s">
        <v>12</v>
      </c>
      <c r="T2" s="47"/>
    </row>
    <row r="3" spans="1:28" x14ac:dyDescent="0.25">
      <c r="A3" s="134" t="s">
        <v>458</v>
      </c>
      <c r="B3" s="119"/>
      <c r="C3" s="107"/>
      <c r="D3" s="108"/>
      <c r="E3" s="109"/>
      <c r="F3" s="110"/>
      <c r="G3" s="111"/>
      <c r="H3" s="126" t="s">
        <v>13</v>
      </c>
      <c r="I3" s="88"/>
      <c r="J3" s="17"/>
      <c r="K3" s="17"/>
      <c r="S3" s="66" t="s">
        <v>14</v>
      </c>
      <c r="T3" s="47"/>
    </row>
    <row r="4" spans="1:28" x14ac:dyDescent="0.25">
      <c r="A4" s="123" t="s">
        <v>459</v>
      </c>
      <c r="B4" s="119"/>
      <c r="C4" s="112"/>
      <c r="D4" s="113"/>
      <c r="E4" s="114"/>
      <c r="G4" s="133"/>
      <c r="H4" s="117" t="s">
        <v>15</v>
      </c>
      <c r="I4" s="19"/>
      <c r="J4" s="16"/>
      <c r="K4" s="16"/>
      <c r="S4" s="67"/>
      <c r="T4" s="51"/>
    </row>
    <row r="5" spans="1:28" s="64" customFormat="1" x14ac:dyDescent="0.25">
      <c r="A5" s="124"/>
      <c r="B5" s="119"/>
      <c r="C5" s="120"/>
      <c r="D5" s="108"/>
      <c r="E5" s="120"/>
      <c r="F5" s="117"/>
      <c r="G5" s="125"/>
      <c r="H5" s="117"/>
      <c r="I5" s="89"/>
      <c r="J5" s="44"/>
      <c r="K5" s="44"/>
      <c r="L5" s="55"/>
      <c r="M5" s="55"/>
      <c r="N5" s="55"/>
      <c r="O5" s="55"/>
      <c r="P5" s="55"/>
      <c r="Q5" s="55"/>
      <c r="R5" s="55"/>
      <c r="S5" s="67"/>
      <c r="T5" s="47"/>
    </row>
    <row r="6" spans="1:28" x14ac:dyDescent="0.25">
      <c r="A6" s="117" t="s">
        <v>16</v>
      </c>
      <c r="B6" s="119"/>
      <c r="C6" s="112"/>
      <c r="D6" s="113"/>
      <c r="E6" s="114"/>
      <c r="F6" s="114"/>
      <c r="G6" s="115"/>
      <c r="H6" s="116"/>
      <c r="I6" s="19"/>
      <c r="J6" s="16"/>
      <c r="K6" s="16"/>
      <c r="S6" s="68"/>
      <c r="T6" s="47"/>
    </row>
    <row r="7" spans="1:28" x14ac:dyDescent="0.25">
      <c r="A7" s="119" t="s">
        <v>17</v>
      </c>
      <c r="B7" s="119"/>
      <c r="C7" s="112"/>
      <c r="D7" s="113"/>
      <c r="E7" s="114"/>
      <c r="F7" s="114"/>
      <c r="G7" s="115"/>
      <c r="H7" s="116"/>
      <c r="I7" s="19"/>
      <c r="J7" s="16"/>
      <c r="K7" s="16"/>
      <c r="S7" s="67"/>
      <c r="T7" s="47"/>
    </row>
    <row r="8" spans="1:28" x14ac:dyDescent="0.25">
      <c r="A8" s="117" t="s">
        <v>18</v>
      </c>
      <c r="B8" s="119"/>
      <c r="C8" s="112"/>
      <c r="D8" s="113"/>
      <c r="E8" s="114"/>
      <c r="F8" s="114"/>
      <c r="G8" s="115"/>
      <c r="H8" s="116"/>
      <c r="I8" s="19"/>
      <c r="J8" s="16"/>
      <c r="K8" s="16"/>
      <c r="S8" s="67"/>
      <c r="T8" s="47"/>
    </row>
    <row r="9" spans="1:28" s="64" customFormat="1" ht="96.6" x14ac:dyDescent="0.25">
      <c r="A9" s="145" t="s">
        <v>450</v>
      </c>
      <c r="B9" s="145" t="s">
        <v>20</v>
      </c>
      <c r="C9" s="146" t="s">
        <v>21</v>
      </c>
      <c r="D9" s="146" t="s">
        <v>22</v>
      </c>
      <c r="E9" s="146" t="s">
        <v>23</v>
      </c>
      <c r="F9" s="146" t="s">
        <v>24</v>
      </c>
      <c r="G9" s="147" t="s">
        <v>449</v>
      </c>
      <c r="H9" s="147" t="s">
        <v>454</v>
      </c>
      <c r="I9" s="148" t="s">
        <v>25</v>
      </c>
      <c r="J9" s="148" t="s">
        <v>26</v>
      </c>
      <c r="K9" s="149"/>
      <c r="L9" s="150" t="s">
        <v>27</v>
      </c>
      <c r="M9" s="150" t="s">
        <v>28</v>
      </c>
      <c r="N9" s="150" t="s">
        <v>29</v>
      </c>
      <c r="O9" s="151"/>
      <c r="P9" s="152" t="s">
        <v>30</v>
      </c>
      <c r="Q9" s="152" t="s">
        <v>456</v>
      </c>
      <c r="R9" s="152"/>
      <c r="S9" s="153" t="s">
        <v>19</v>
      </c>
      <c r="T9" s="153" t="s">
        <v>20</v>
      </c>
      <c r="U9" s="154" t="s">
        <v>31</v>
      </c>
      <c r="V9" s="154" t="s">
        <v>32</v>
      </c>
      <c r="W9" s="154" t="s">
        <v>23</v>
      </c>
      <c r="X9" s="154" t="s">
        <v>33</v>
      </c>
      <c r="Y9" s="155" t="s">
        <v>457</v>
      </c>
      <c r="Z9" s="155" t="s">
        <v>455</v>
      </c>
      <c r="AA9" s="156" t="s">
        <v>25</v>
      </c>
      <c r="AB9" s="156" t="s">
        <v>26</v>
      </c>
    </row>
    <row r="10" spans="1:28" s="102" customFormat="1" x14ac:dyDescent="0.25">
      <c r="A10" s="92"/>
      <c r="B10" s="92" t="s">
        <v>34</v>
      </c>
      <c r="C10" s="93">
        <f t="shared" ref="C10:H10" si="0">SUM(C11:C303)</f>
        <v>5503664</v>
      </c>
      <c r="D10" s="94">
        <f t="shared" si="0"/>
        <v>7166187560.7008839</v>
      </c>
      <c r="E10" s="94">
        <f t="shared" si="0"/>
        <v>789687442.38652444</v>
      </c>
      <c r="F10" s="95">
        <f t="shared" si="0"/>
        <v>7955875003.0874109</v>
      </c>
      <c r="G10" s="96">
        <f t="shared" si="0"/>
        <v>13162188</v>
      </c>
      <c r="H10" s="97">
        <f t="shared" si="0"/>
        <v>2749400000.0036144</v>
      </c>
      <c r="I10" s="98">
        <f t="shared" ref="I10" si="1">SUM(F10:H10)</f>
        <v>10718437191.091026</v>
      </c>
      <c r="J10" s="99">
        <f t="shared" ref="J10:J73" si="2">I10/C10</f>
        <v>1947.5093666857254</v>
      </c>
      <c r="K10" s="99"/>
      <c r="L10" s="100">
        <f>I10-AA10</f>
        <v>697108698.75492096</v>
      </c>
      <c r="M10" s="101">
        <f>L10/AA10</f>
        <v>6.9562503543122114E-2</v>
      </c>
      <c r="N10" s="100">
        <f>J10-AB10</f>
        <v>123.92711540682035</v>
      </c>
      <c r="P10" s="144">
        <f>F10/X10-1</f>
        <v>3.9511140442086035E-2</v>
      </c>
      <c r="Q10" s="144">
        <f>H10/Z10-1</f>
        <v>0.16406282337491573</v>
      </c>
      <c r="R10" s="103"/>
      <c r="S10" s="104"/>
      <c r="T10" s="92" t="s">
        <v>34</v>
      </c>
      <c r="U10" s="97">
        <f>SUM(U11:U303)</f>
        <v>5495408</v>
      </c>
      <c r="V10" s="97">
        <f>SUM(V11:V303)</f>
        <v>6861253977.0078707</v>
      </c>
      <c r="W10" s="97">
        <f>SUM(W11:W303)</f>
        <v>792223406.31667566</v>
      </c>
      <c r="X10" s="94">
        <f>SUM(X11:X303)</f>
        <v>7653477383.3245449</v>
      </c>
      <c r="Y10" s="97">
        <f>SUM(Y11:Y303)</f>
        <v>5951094</v>
      </c>
      <c r="Z10" s="94">
        <v>2361900015.0115619</v>
      </c>
      <c r="AA10" s="97">
        <f>SUM(AA11:AA385)</f>
        <v>10021328492.336105</v>
      </c>
      <c r="AB10" s="105">
        <f t="shared" ref="AB10" si="3">AA10/U10</f>
        <v>1823.582251278905</v>
      </c>
    </row>
    <row r="11" spans="1:28" ht="14.4" x14ac:dyDescent="0.3">
      <c r="A11" s="31">
        <v>5</v>
      </c>
      <c r="B11" s="130" t="s">
        <v>35</v>
      </c>
      <c r="C11" s="135">
        <v>9419</v>
      </c>
      <c r="D11" s="136">
        <v>21003090.634986468</v>
      </c>
      <c r="E11" s="137">
        <v>10154598.437353287</v>
      </c>
      <c r="F11" s="138">
        <f t="shared" ref="F11:F74" si="4">D11+E11</f>
        <v>31157689.072339755</v>
      </c>
      <c r="G11" s="162">
        <v>1507772</v>
      </c>
      <c r="H11" s="139">
        <v>6543050.7289662547</v>
      </c>
      <c r="I11" s="140">
        <f t="shared" ref="I11:I74" si="5">SUM(F11+G11+H11)</f>
        <v>39208511.801306009</v>
      </c>
      <c r="J11" s="137">
        <f t="shared" si="2"/>
        <v>4162.7042999581709</v>
      </c>
      <c r="K11" s="141"/>
      <c r="L11" s="142">
        <f>I11-AA11</f>
        <v>1659340.6979549602</v>
      </c>
      <c r="M11" s="143">
        <f t="shared" ref="M11:M74" si="6">L11/Z11</f>
        <v>0.28499269262049348</v>
      </c>
      <c r="N11" s="142">
        <f>J11-AB11</f>
        <v>235.78826739688157</v>
      </c>
      <c r="O11" s="48"/>
      <c r="P11" s="86">
        <f t="shared" ref="P11:P74" si="7">F11/X11-1</f>
        <v>2.5896365199417293E-2</v>
      </c>
      <c r="Q11" s="86">
        <f t="shared" ref="Q11:Q74" si="8">H11/Z11-1</f>
        <v>0.12377262095646513</v>
      </c>
      <c r="R11" s="129"/>
      <c r="S11" s="69">
        <v>5</v>
      </c>
      <c r="T11" s="41" t="s">
        <v>35</v>
      </c>
      <c r="U11" s="32">
        <v>9562</v>
      </c>
      <c r="V11" s="32">
        <v>20301615.071644701</v>
      </c>
      <c r="W11" s="30">
        <v>10069570.682857137</v>
      </c>
      <c r="X11" s="49">
        <v>30371185.754501838</v>
      </c>
      <c r="Y11" s="131">
        <v>1355588</v>
      </c>
      <c r="Z11" s="49">
        <v>5822397.3488492137</v>
      </c>
      <c r="AA11" s="33">
        <f t="shared" ref="AA11:AA74" si="9">SUM(X11:Z11)</f>
        <v>37549171.103351049</v>
      </c>
      <c r="AB11" s="50">
        <f t="shared" ref="AB11:AB74" si="10">AA11/U11</f>
        <v>3926.9160325612893</v>
      </c>
    </row>
    <row r="12" spans="1:28" ht="14.4" x14ac:dyDescent="0.3">
      <c r="A12" s="31">
        <v>9</v>
      </c>
      <c r="B12" s="130" t="s">
        <v>36</v>
      </c>
      <c r="C12" s="135">
        <v>2517</v>
      </c>
      <c r="D12" s="136">
        <v>6542865.7642790833</v>
      </c>
      <c r="E12" s="137">
        <v>2892791.6359827667</v>
      </c>
      <c r="F12" s="138">
        <f t="shared" si="4"/>
        <v>9435657.4002618492</v>
      </c>
      <c r="G12" s="163">
        <v>-539829</v>
      </c>
      <c r="H12" s="139">
        <v>1742208.6523376517</v>
      </c>
      <c r="I12" s="140">
        <f t="shared" si="5"/>
        <v>10638037.052599501</v>
      </c>
      <c r="J12" s="137">
        <f t="shared" si="2"/>
        <v>4226.474792451133</v>
      </c>
      <c r="K12" s="141"/>
      <c r="L12" s="142">
        <f t="shared" ref="L12:L75" si="11">I12-AA12</f>
        <v>1065755.181171488</v>
      </c>
      <c r="M12" s="143">
        <f t="shared" si="6"/>
        <v>0.69840834448694777</v>
      </c>
      <c r="N12" s="142">
        <f t="shared" ref="N12:N75" si="12">J12-AB12</f>
        <v>426.44229089177907</v>
      </c>
      <c r="O12" s="48"/>
      <c r="P12" s="86">
        <f t="shared" si="7"/>
        <v>9.8337443228251775E-2</v>
      </c>
      <c r="Q12" s="86">
        <f t="shared" si="8"/>
        <v>0.14170034744047633</v>
      </c>
      <c r="R12" s="129"/>
      <c r="S12" s="69">
        <v>9</v>
      </c>
      <c r="T12" s="41" t="s">
        <v>36</v>
      </c>
      <c r="U12" s="32">
        <v>2519</v>
      </c>
      <c r="V12" s="32">
        <v>5718152.1623403244</v>
      </c>
      <c r="W12" s="30">
        <v>2872702.5503319562</v>
      </c>
      <c r="X12" s="49">
        <v>8590854.7126722801</v>
      </c>
      <c r="Y12" s="132">
        <v>-544550</v>
      </c>
      <c r="Z12" s="49">
        <v>1525977.1587557334</v>
      </c>
      <c r="AA12" s="33">
        <f t="shared" si="9"/>
        <v>9572281.8714280128</v>
      </c>
      <c r="AB12" s="50">
        <f t="shared" si="10"/>
        <v>3800.0325015593539</v>
      </c>
    </row>
    <row r="13" spans="1:28" ht="14.4" x14ac:dyDescent="0.3">
      <c r="A13" s="31">
        <v>10</v>
      </c>
      <c r="B13" s="130" t="s">
        <v>335</v>
      </c>
      <c r="C13" s="135">
        <v>11332</v>
      </c>
      <c r="D13" s="136">
        <v>25482311.469852973</v>
      </c>
      <c r="E13" s="137">
        <v>12205934.163942546</v>
      </c>
      <c r="F13" s="138">
        <f t="shared" si="4"/>
        <v>37688245.633795515</v>
      </c>
      <c r="G13" s="162">
        <v>-678824</v>
      </c>
      <c r="H13" s="139">
        <v>7999831.8558425661</v>
      </c>
      <c r="I13" s="140">
        <f t="shared" si="5"/>
        <v>45009253.489638083</v>
      </c>
      <c r="J13" s="137">
        <f t="shared" si="2"/>
        <v>3971.8719987326231</v>
      </c>
      <c r="K13" s="141"/>
      <c r="L13" s="142">
        <f t="shared" si="11"/>
        <v>2818494.9990197346</v>
      </c>
      <c r="M13" s="143">
        <f t="shared" si="6"/>
        <v>0.39939718313061845</v>
      </c>
      <c r="N13" s="142">
        <f t="shared" si="12"/>
        <v>292.87317673939424</v>
      </c>
      <c r="O13" s="48"/>
      <c r="P13" s="86">
        <f t="shared" si="7"/>
        <v>5.3852986336264674E-2</v>
      </c>
      <c r="Q13" s="86">
        <f t="shared" si="8"/>
        <v>0.1336228412160958</v>
      </c>
      <c r="R13" s="129"/>
      <c r="S13" s="69">
        <v>10</v>
      </c>
      <c r="T13" s="41" t="s">
        <v>37</v>
      </c>
      <c r="U13" s="32">
        <v>11468</v>
      </c>
      <c r="V13" s="32">
        <v>23873564.370870143</v>
      </c>
      <c r="W13" s="30">
        <v>11888772.617725631</v>
      </c>
      <c r="X13" s="49">
        <v>35762336.988595776</v>
      </c>
      <c r="Y13" s="132">
        <v>-628451</v>
      </c>
      <c r="Z13" s="49">
        <v>7056872.5020225709</v>
      </c>
      <c r="AA13" s="33">
        <f t="shared" si="9"/>
        <v>42190758.490618348</v>
      </c>
      <c r="AB13" s="50">
        <f t="shared" si="10"/>
        <v>3678.9988219932288</v>
      </c>
    </row>
    <row r="14" spans="1:28" ht="14.4" x14ac:dyDescent="0.3">
      <c r="A14" s="31">
        <v>16</v>
      </c>
      <c r="B14" s="130" t="s">
        <v>38</v>
      </c>
      <c r="C14" s="135">
        <v>8059</v>
      </c>
      <c r="D14" s="136">
        <v>14784357.103456717</v>
      </c>
      <c r="E14" s="137">
        <v>4141700.8018253017</v>
      </c>
      <c r="F14" s="138">
        <f t="shared" si="4"/>
        <v>18926057.905282021</v>
      </c>
      <c r="G14" s="163">
        <v>-571243</v>
      </c>
      <c r="H14" s="139">
        <v>4708921.3718813369</v>
      </c>
      <c r="I14" s="140">
        <f t="shared" si="5"/>
        <v>23063736.277163357</v>
      </c>
      <c r="J14" s="137">
        <f t="shared" si="2"/>
        <v>2861.860811163092</v>
      </c>
      <c r="K14" s="141"/>
      <c r="L14" s="142">
        <f t="shared" si="11"/>
        <v>2648358.3686863966</v>
      </c>
      <c r="M14" s="143">
        <f t="shared" si="6"/>
        <v>0.65482712277743527</v>
      </c>
      <c r="N14" s="142">
        <f t="shared" si="12"/>
        <v>336.14289597356355</v>
      </c>
      <c r="O14" s="48"/>
      <c r="P14" s="86">
        <f t="shared" si="7"/>
        <v>0.10458957370804667</v>
      </c>
      <c r="Q14" s="86">
        <f t="shared" si="8"/>
        <v>0.1643172879445618</v>
      </c>
      <c r="R14" s="129"/>
      <c r="S14" s="69">
        <v>16</v>
      </c>
      <c r="T14" s="41" t="s">
        <v>38</v>
      </c>
      <c r="U14" s="32">
        <v>8083</v>
      </c>
      <c r="V14" s="32">
        <v>13184311.487111276</v>
      </c>
      <c r="W14" s="30">
        <v>3949706.7543865871</v>
      </c>
      <c r="X14" s="49">
        <v>17134018.241497863</v>
      </c>
      <c r="Y14" s="132">
        <v>-763003</v>
      </c>
      <c r="Z14" s="49">
        <v>4044362.6669790968</v>
      </c>
      <c r="AA14" s="33">
        <f t="shared" si="9"/>
        <v>20415377.90847696</v>
      </c>
      <c r="AB14" s="50">
        <f t="shared" si="10"/>
        <v>2525.7179151895284</v>
      </c>
    </row>
    <row r="15" spans="1:28" ht="14.4" x14ac:dyDescent="0.3">
      <c r="A15" s="31">
        <v>18</v>
      </c>
      <c r="B15" s="130" t="s">
        <v>39</v>
      </c>
      <c r="C15" s="135">
        <v>4878</v>
      </c>
      <c r="D15" s="136">
        <v>4641224.3705044333</v>
      </c>
      <c r="E15" s="137">
        <v>1494742.6245326537</v>
      </c>
      <c r="F15" s="138">
        <f t="shared" si="4"/>
        <v>6135966.9950370872</v>
      </c>
      <c r="G15" s="162">
        <v>-122335</v>
      </c>
      <c r="H15" s="139">
        <v>2755709.4816223411</v>
      </c>
      <c r="I15" s="140">
        <f t="shared" si="5"/>
        <v>8769341.4766594283</v>
      </c>
      <c r="J15" s="137">
        <f t="shared" si="2"/>
        <v>1797.7329800449832</v>
      </c>
      <c r="K15" s="141"/>
      <c r="L15" s="142">
        <f t="shared" si="11"/>
        <v>417276.07155961916</v>
      </c>
      <c r="M15" s="143">
        <f t="shared" si="6"/>
        <v>0.18909243472906079</v>
      </c>
      <c r="N15" s="142">
        <f t="shared" si="12"/>
        <v>108.05759968896268</v>
      </c>
      <c r="O15" s="48"/>
      <c r="P15" s="86">
        <f t="shared" si="7"/>
        <v>-2.0652244027507538E-2</v>
      </c>
      <c r="Q15" s="86">
        <f t="shared" si="8"/>
        <v>0.24877473404672701</v>
      </c>
      <c r="R15" s="129"/>
      <c r="S15" s="69">
        <v>18</v>
      </c>
      <c r="T15" s="41" t="s">
        <v>39</v>
      </c>
      <c r="U15" s="32">
        <v>4943</v>
      </c>
      <c r="V15" s="32">
        <v>4845053.9885705821</v>
      </c>
      <c r="W15" s="30">
        <v>1420306.7656837339</v>
      </c>
      <c r="X15" s="49">
        <v>6265360.754254316</v>
      </c>
      <c r="Y15" s="132">
        <v>-120026</v>
      </c>
      <c r="Z15" s="49">
        <v>2206730.6508454927</v>
      </c>
      <c r="AA15" s="33">
        <f t="shared" si="9"/>
        <v>8352065.4050998092</v>
      </c>
      <c r="AB15" s="50">
        <f t="shared" si="10"/>
        <v>1689.6753803560205</v>
      </c>
    </row>
    <row r="16" spans="1:28" ht="14.4" x14ac:dyDescent="0.3">
      <c r="A16" s="31">
        <v>19</v>
      </c>
      <c r="B16" s="130" t="s">
        <v>40</v>
      </c>
      <c r="C16" s="135">
        <v>3959</v>
      </c>
      <c r="D16" s="136">
        <v>4080744.7840817384</v>
      </c>
      <c r="E16" s="137">
        <v>1910270.1376301055</v>
      </c>
      <c r="F16" s="138">
        <f t="shared" si="4"/>
        <v>5991014.9217118435</v>
      </c>
      <c r="G16" s="163">
        <v>-74210</v>
      </c>
      <c r="H16" s="139">
        <v>2229341.3963502333</v>
      </c>
      <c r="I16" s="140">
        <f t="shared" si="5"/>
        <v>8146146.3180620763</v>
      </c>
      <c r="J16" s="137">
        <f t="shared" si="2"/>
        <v>2057.6272589194432</v>
      </c>
      <c r="K16" s="141"/>
      <c r="L16" s="142">
        <f t="shared" si="11"/>
        <v>637020.91677279305</v>
      </c>
      <c r="M16" s="143">
        <f t="shared" si="6"/>
        <v>0.34680151532721104</v>
      </c>
      <c r="N16" s="142">
        <f t="shared" si="12"/>
        <v>152.2414681837713</v>
      </c>
      <c r="O16" s="48"/>
      <c r="P16" s="86">
        <f t="shared" si="7"/>
        <v>5.2298147802875006E-2</v>
      </c>
      <c r="Q16" s="86">
        <f t="shared" si="8"/>
        <v>0.21367910233267562</v>
      </c>
      <c r="R16" s="129"/>
      <c r="S16" s="69">
        <v>19</v>
      </c>
      <c r="T16" s="41" t="s">
        <v>40</v>
      </c>
      <c r="U16" s="32">
        <v>3941</v>
      </c>
      <c r="V16" s="32">
        <v>3971755.8257274581</v>
      </c>
      <c r="W16" s="30">
        <v>1721511.7469853356</v>
      </c>
      <c r="X16" s="49">
        <v>5693267.5727127939</v>
      </c>
      <c r="Y16" s="132">
        <v>-20988</v>
      </c>
      <c r="Z16" s="49">
        <v>1836845.8285764894</v>
      </c>
      <c r="AA16" s="33">
        <f t="shared" si="9"/>
        <v>7509125.4012892833</v>
      </c>
      <c r="AB16" s="50">
        <f t="shared" si="10"/>
        <v>1905.3857907356719</v>
      </c>
    </row>
    <row r="17" spans="1:28" ht="14.4" x14ac:dyDescent="0.3">
      <c r="A17" s="31">
        <v>20</v>
      </c>
      <c r="B17" s="130" t="s">
        <v>336</v>
      </c>
      <c r="C17" s="135">
        <v>16391</v>
      </c>
      <c r="D17" s="136">
        <v>20065742.288429942</v>
      </c>
      <c r="E17" s="137">
        <v>9364451.8033768572</v>
      </c>
      <c r="F17" s="138">
        <f t="shared" si="4"/>
        <v>29430194.091806799</v>
      </c>
      <c r="G17" s="162">
        <v>-2659976</v>
      </c>
      <c r="H17" s="139">
        <v>9154244.2412397657</v>
      </c>
      <c r="I17" s="140">
        <f t="shared" si="5"/>
        <v>35924462.333046563</v>
      </c>
      <c r="J17" s="137">
        <f t="shared" si="2"/>
        <v>2191.7187684123337</v>
      </c>
      <c r="K17" s="141"/>
      <c r="L17" s="142">
        <f t="shared" si="11"/>
        <v>2755450.6222381033</v>
      </c>
      <c r="M17" s="143">
        <f t="shared" si="6"/>
        <v>0.36092476931744866</v>
      </c>
      <c r="N17" s="142">
        <f t="shared" si="12"/>
        <v>178.42518960757138</v>
      </c>
      <c r="O17" s="48"/>
      <c r="P17" s="86">
        <f t="shared" si="7"/>
        <v>3.9792470549879777E-2</v>
      </c>
      <c r="Q17" s="86">
        <f t="shared" si="8"/>
        <v>0.1990755575076828</v>
      </c>
      <c r="R17" s="129"/>
      <c r="S17" s="69">
        <v>20</v>
      </c>
      <c r="T17" s="41" t="s">
        <v>41</v>
      </c>
      <c r="U17" s="32">
        <v>16475</v>
      </c>
      <c r="V17" s="32">
        <v>19490136.321039397</v>
      </c>
      <c r="W17" s="30">
        <v>8813775.2049240991</v>
      </c>
      <c r="X17" s="49">
        <v>28303911.525963496</v>
      </c>
      <c r="Y17" s="132">
        <v>-2769318</v>
      </c>
      <c r="Z17" s="49">
        <v>7634418.1848449633</v>
      </c>
      <c r="AA17" s="33">
        <f t="shared" si="9"/>
        <v>33169011.71080846</v>
      </c>
      <c r="AB17" s="50">
        <f t="shared" si="10"/>
        <v>2013.2935788047623</v>
      </c>
    </row>
    <row r="18" spans="1:28" ht="14.4" x14ac:dyDescent="0.3">
      <c r="A18" s="31">
        <v>46</v>
      </c>
      <c r="B18" s="130" t="s">
        <v>42</v>
      </c>
      <c r="C18" s="135">
        <v>1369</v>
      </c>
      <c r="D18" s="136">
        <v>4232063.4970265338</v>
      </c>
      <c r="E18" s="137">
        <v>1146884.0447686769</v>
      </c>
      <c r="F18" s="138">
        <f t="shared" si="4"/>
        <v>5378947.5417952109</v>
      </c>
      <c r="G18" s="163">
        <v>-336729</v>
      </c>
      <c r="H18" s="139">
        <v>996972.21318298916</v>
      </c>
      <c r="I18" s="140">
        <f t="shared" si="5"/>
        <v>6039190.7549782004</v>
      </c>
      <c r="J18" s="137">
        <f t="shared" si="2"/>
        <v>4411.3884258423668</v>
      </c>
      <c r="K18" s="141"/>
      <c r="L18" s="142">
        <f t="shared" si="11"/>
        <v>460452.99977966305</v>
      </c>
      <c r="M18" s="143">
        <f t="shared" si="6"/>
        <v>0.51936152985875073</v>
      </c>
      <c r="N18" s="142">
        <f t="shared" si="12"/>
        <v>312.38934046504346</v>
      </c>
      <c r="O18" s="48"/>
      <c r="P18" s="86">
        <f t="shared" si="7"/>
        <v>6.7864531959890506E-2</v>
      </c>
      <c r="Q18" s="86">
        <f t="shared" si="8"/>
        <v>0.12452088294170172</v>
      </c>
      <c r="R18" s="129"/>
      <c r="S18" s="69">
        <v>46</v>
      </c>
      <c r="T18" s="41" t="s">
        <v>42</v>
      </c>
      <c r="U18" s="32">
        <v>1361</v>
      </c>
      <c r="V18" s="32">
        <v>3811479.4928792212</v>
      </c>
      <c r="W18" s="30">
        <v>1225627.1632647312</v>
      </c>
      <c r="X18" s="49">
        <v>5037106.6561439522</v>
      </c>
      <c r="Y18" s="132">
        <v>-344944</v>
      </c>
      <c r="Z18" s="49">
        <v>886575.09905458556</v>
      </c>
      <c r="AA18" s="33">
        <f t="shared" si="9"/>
        <v>5578737.7551985374</v>
      </c>
      <c r="AB18" s="50">
        <f t="shared" si="10"/>
        <v>4098.9990853773234</v>
      </c>
    </row>
    <row r="19" spans="1:28" ht="14.4" x14ac:dyDescent="0.3">
      <c r="A19" s="31">
        <v>47</v>
      </c>
      <c r="B19" s="130" t="s">
        <v>337</v>
      </c>
      <c r="C19" s="135">
        <v>1808</v>
      </c>
      <c r="D19" s="136">
        <v>7027730.1077003749</v>
      </c>
      <c r="E19" s="137">
        <v>1632795.4341419926</v>
      </c>
      <c r="F19" s="138">
        <f t="shared" si="4"/>
        <v>8660525.5418423675</v>
      </c>
      <c r="G19" s="162">
        <v>-36544</v>
      </c>
      <c r="H19" s="139">
        <v>1282339.1277326522</v>
      </c>
      <c r="I19" s="140">
        <f t="shared" si="5"/>
        <v>9906320.6695750207</v>
      </c>
      <c r="J19" s="137">
        <f t="shared" si="2"/>
        <v>5479.1596623755649</v>
      </c>
      <c r="K19" s="141"/>
      <c r="L19" s="142">
        <f t="shared" si="11"/>
        <v>197030.09161597304</v>
      </c>
      <c r="M19" s="143">
        <f t="shared" si="6"/>
        <v>0.17487057205120543</v>
      </c>
      <c r="N19" s="142">
        <f t="shared" si="12"/>
        <v>196.62942409534298</v>
      </c>
      <c r="O19" s="48"/>
      <c r="P19" s="86">
        <f t="shared" si="7"/>
        <v>1.3578021090279613E-2</v>
      </c>
      <c r="Q19" s="86">
        <f t="shared" si="8"/>
        <v>0.1381174062859416</v>
      </c>
      <c r="R19" s="129"/>
      <c r="S19" s="69">
        <v>47</v>
      </c>
      <c r="T19" s="41" t="s">
        <v>43</v>
      </c>
      <c r="U19" s="32">
        <v>1838</v>
      </c>
      <c r="V19" s="32">
        <v>6928693.9378210539</v>
      </c>
      <c r="W19" s="30">
        <v>1615814.0937624106</v>
      </c>
      <c r="X19" s="49">
        <v>8544508.0315834638</v>
      </c>
      <c r="Y19" s="131">
        <v>38063</v>
      </c>
      <c r="Z19" s="49">
        <v>1126719.5463755839</v>
      </c>
      <c r="AA19" s="33">
        <f t="shared" si="9"/>
        <v>9709290.5779590476</v>
      </c>
      <c r="AB19" s="50">
        <f t="shared" si="10"/>
        <v>5282.530238280222</v>
      </c>
    </row>
    <row r="20" spans="1:28" ht="14.4" x14ac:dyDescent="0.3">
      <c r="A20" s="31">
        <v>49</v>
      </c>
      <c r="B20" s="130" t="s">
        <v>338</v>
      </c>
      <c r="C20" s="135">
        <v>292796</v>
      </c>
      <c r="D20" s="136">
        <v>244483938.16030222</v>
      </c>
      <c r="E20" s="137">
        <v>-176241584.98857743</v>
      </c>
      <c r="F20" s="138">
        <f t="shared" si="4"/>
        <v>68242353.171724796</v>
      </c>
      <c r="G20" s="163">
        <v>-764681</v>
      </c>
      <c r="H20" s="139">
        <v>95981746.57476224</v>
      </c>
      <c r="I20" s="140">
        <f t="shared" si="5"/>
        <v>163459418.74648702</v>
      </c>
      <c r="J20" s="137">
        <f t="shared" si="2"/>
        <v>558.27066881544499</v>
      </c>
      <c r="K20" s="141"/>
      <c r="L20" s="142">
        <f t="shared" si="11"/>
        <v>24316964.702096254</v>
      </c>
      <c r="M20" s="143">
        <f t="shared" si="6"/>
        <v>0.30332116379994445</v>
      </c>
      <c r="N20" s="142">
        <f t="shared" si="12"/>
        <v>78.023632618452723</v>
      </c>
      <c r="O20" s="48"/>
      <c r="P20" s="86">
        <f t="shared" si="7"/>
        <v>5.6012002258720939E-2</v>
      </c>
      <c r="Q20" s="86">
        <f t="shared" si="8"/>
        <v>0.19724214889774005</v>
      </c>
      <c r="R20" s="129"/>
      <c r="S20" s="69">
        <v>49</v>
      </c>
      <c r="T20" s="41" t="s">
        <v>44</v>
      </c>
      <c r="U20" s="32">
        <v>289731</v>
      </c>
      <c r="V20" s="32">
        <v>236716012.13098022</v>
      </c>
      <c r="W20" s="30">
        <v>-172093306.11460906</v>
      </c>
      <c r="X20" s="49">
        <v>64622706.016371161</v>
      </c>
      <c r="Y20" s="132">
        <v>-5649286</v>
      </c>
      <c r="Z20" s="49">
        <v>80169034.028019607</v>
      </c>
      <c r="AA20" s="33">
        <f t="shared" si="9"/>
        <v>139142454.04439077</v>
      </c>
      <c r="AB20" s="50">
        <f t="shared" si="10"/>
        <v>480.24703619699227</v>
      </c>
    </row>
    <row r="21" spans="1:28" ht="14.4" x14ac:dyDescent="0.3">
      <c r="A21" s="31">
        <v>50</v>
      </c>
      <c r="B21" s="130" t="s">
        <v>45</v>
      </c>
      <c r="C21" s="135">
        <v>11483</v>
      </c>
      <c r="D21" s="136">
        <v>17534154.209014289</v>
      </c>
      <c r="E21" s="137">
        <v>4477083.4061454516</v>
      </c>
      <c r="F21" s="138">
        <f t="shared" si="4"/>
        <v>22011237.615159743</v>
      </c>
      <c r="G21" s="162">
        <v>-1324551</v>
      </c>
      <c r="H21" s="139">
        <v>6775537.0299077742</v>
      </c>
      <c r="I21" s="140">
        <f t="shared" si="5"/>
        <v>27462223.645067517</v>
      </c>
      <c r="J21" s="137">
        <f t="shared" si="2"/>
        <v>2391.5547892595591</v>
      </c>
      <c r="K21" s="141"/>
      <c r="L21" s="142">
        <f t="shared" si="11"/>
        <v>845378.5497902818</v>
      </c>
      <c r="M21" s="143">
        <f t="shared" si="6"/>
        <v>0.14674487146391346</v>
      </c>
      <c r="N21" s="142">
        <f t="shared" si="12"/>
        <v>103.31157267795379</v>
      </c>
      <c r="O21" s="48"/>
      <c r="P21" s="86">
        <f t="shared" si="7"/>
        <v>-5.8020049371787508E-3</v>
      </c>
      <c r="Q21" s="86">
        <f t="shared" si="8"/>
        <v>0.17613028009695553</v>
      </c>
      <c r="R21" s="129"/>
      <c r="S21" s="69">
        <v>50</v>
      </c>
      <c r="T21" s="41" t="s">
        <v>45</v>
      </c>
      <c r="U21" s="32">
        <v>11632</v>
      </c>
      <c r="V21" s="32">
        <v>17438278.026003491</v>
      </c>
      <c r="W21" s="30">
        <v>4701414.1927168844</v>
      </c>
      <c r="X21" s="49">
        <v>22139692.218720376</v>
      </c>
      <c r="Y21" s="132">
        <v>-1283720</v>
      </c>
      <c r="Z21" s="49">
        <v>5760872.8765568603</v>
      </c>
      <c r="AA21" s="33">
        <f t="shared" si="9"/>
        <v>26616845.095277235</v>
      </c>
      <c r="AB21" s="50">
        <f t="shared" si="10"/>
        <v>2288.2432165816053</v>
      </c>
    </row>
    <row r="22" spans="1:28" ht="14.4" x14ac:dyDescent="0.3">
      <c r="A22" s="31">
        <v>51</v>
      </c>
      <c r="B22" s="130" t="s">
        <v>339</v>
      </c>
      <c r="C22" s="135">
        <v>9452</v>
      </c>
      <c r="D22" s="136">
        <v>11942523.022112932</v>
      </c>
      <c r="E22" s="137">
        <v>-2610991.6150558032</v>
      </c>
      <c r="F22" s="138">
        <f t="shared" si="4"/>
        <v>9331531.4070571288</v>
      </c>
      <c r="G22" s="163">
        <v>-914679</v>
      </c>
      <c r="H22" s="139">
        <v>5766425.2492296519</v>
      </c>
      <c r="I22" s="140">
        <f t="shared" si="5"/>
        <v>14183277.65628678</v>
      </c>
      <c r="J22" s="137">
        <f t="shared" si="2"/>
        <v>1500.5583639744796</v>
      </c>
      <c r="K22" s="141"/>
      <c r="L22" s="142">
        <f t="shared" si="11"/>
        <v>1432224.9113183804</v>
      </c>
      <c r="M22" s="143">
        <f t="shared" si="6"/>
        <v>0.28676296042495564</v>
      </c>
      <c r="N22" s="142">
        <f t="shared" si="12"/>
        <v>144.35194566258861</v>
      </c>
      <c r="O22" s="48"/>
      <c r="P22" s="86">
        <f t="shared" si="7"/>
        <v>6.8638065400108639E-2</v>
      </c>
      <c r="Q22" s="86">
        <f t="shared" si="8"/>
        <v>0.15456529381000039</v>
      </c>
      <c r="R22" s="129"/>
      <c r="S22" s="69">
        <v>51</v>
      </c>
      <c r="T22" s="41" t="s">
        <v>46</v>
      </c>
      <c r="U22" s="32">
        <v>9402</v>
      </c>
      <c r="V22" s="32">
        <v>11249561.552186271</v>
      </c>
      <c r="W22" s="30">
        <v>-2517389.5388645194</v>
      </c>
      <c r="X22" s="49">
        <v>8732172.0133217517</v>
      </c>
      <c r="Y22" s="132">
        <v>-975575</v>
      </c>
      <c r="Z22" s="49">
        <v>4994455.7316466477</v>
      </c>
      <c r="AA22" s="33">
        <f t="shared" si="9"/>
        <v>12751052.744968399</v>
      </c>
      <c r="AB22" s="50">
        <f t="shared" si="10"/>
        <v>1356.206418311891</v>
      </c>
    </row>
    <row r="23" spans="1:28" ht="14.4" x14ac:dyDescent="0.3">
      <c r="A23" s="31">
        <v>52</v>
      </c>
      <c r="B23" s="130" t="s">
        <v>47</v>
      </c>
      <c r="C23" s="135">
        <v>2408</v>
      </c>
      <c r="D23" s="136">
        <v>5918371.0535030719</v>
      </c>
      <c r="E23" s="137">
        <v>2258559.2674485035</v>
      </c>
      <c r="F23" s="138">
        <f t="shared" si="4"/>
        <v>8176930.3209515754</v>
      </c>
      <c r="G23" s="162">
        <v>293110</v>
      </c>
      <c r="H23" s="139">
        <v>1810804.9737350256</v>
      </c>
      <c r="I23" s="140">
        <f t="shared" si="5"/>
        <v>10280845.294686601</v>
      </c>
      <c r="J23" s="137">
        <f t="shared" si="2"/>
        <v>4269.4540260326412</v>
      </c>
      <c r="K23" s="141"/>
      <c r="L23" s="142">
        <f t="shared" si="11"/>
        <v>617728.72160088643</v>
      </c>
      <c r="M23" s="143">
        <f t="shared" si="6"/>
        <v>0.38977801461742634</v>
      </c>
      <c r="N23" s="142">
        <f t="shared" si="12"/>
        <v>284.66368661585193</v>
      </c>
      <c r="O23" s="48"/>
      <c r="P23" s="86">
        <f t="shared" si="7"/>
        <v>3.3616474441679367E-2</v>
      </c>
      <c r="Q23" s="86">
        <f t="shared" si="8"/>
        <v>0.14259211663760563</v>
      </c>
      <c r="R23" s="129"/>
      <c r="S23" s="69">
        <v>52</v>
      </c>
      <c r="T23" s="41" t="s">
        <v>47</v>
      </c>
      <c r="U23" s="32">
        <v>2425</v>
      </c>
      <c r="V23" s="32">
        <v>5648760.5789335072</v>
      </c>
      <c r="W23" s="30">
        <v>2262230.1252040644</v>
      </c>
      <c r="X23" s="49">
        <v>7910990.7041375712</v>
      </c>
      <c r="Y23" s="131">
        <v>167304</v>
      </c>
      <c r="Z23" s="49">
        <v>1584821.8689481437</v>
      </c>
      <c r="AA23" s="33">
        <f t="shared" si="9"/>
        <v>9663116.5730857141</v>
      </c>
      <c r="AB23" s="50">
        <f t="shared" si="10"/>
        <v>3984.7903394167893</v>
      </c>
    </row>
    <row r="24" spans="1:28" ht="14.4" x14ac:dyDescent="0.3">
      <c r="A24" s="31">
        <v>61</v>
      </c>
      <c r="B24" s="130" t="s">
        <v>48</v>
      </c>
      <c r="C24" s="135">
        <v>16800</v>
      </c>
      <c r="D24" s="136">
        <v>29524915.108106114</v>
      </c>
      <c r="E24" s="137">
        <v>10035476.153549271</v>
      </c>
      <c r="F24" s="138">
        <f t="shared" si="4"/>
        <v>39560391.261655383</v>
      </c>
      <c r="G24" s="163">
        <v>948249</v>
      </c>
      <c r="H24" s="139">
        <v>9695274.8074190225</v>
      </c>
      <c r="I24" s="140">
        <f t="shared" si="5"/>
        <v>50203915.069074407</v>
      </c>
      <c r="J24" s="137">
        <f t="shared" si="2"/>
        <v>2988.3282779210958</v>
      </c>
      <c r="K24" s="141"/>
      <c r="L24" s="142">
        <f t="shared" si="11"/>
        <v>3545886.404122442</v>
      </c>
      <c r="M24" s="143">
        <f t="shared" si="6"/>
        <v>0.41615098381343146</v>
      </c>
      <c r="N24" s="142">
        <f t="shared" si="12"/>
        <v>227.66153246508929</v>
      </c>
      <c r="O24" s="48"/>
      <c r="P24" s="86">
        <f t="shared" si="7"/>
        <v>5.1954287396883458E-2</v>
      </c>
      <c r="Q24" s="86">
        <f t="shared" si="8"/>
        <v>0.13785318806554825</v>
      </c>
      <c r="R24" s="129"/>
      <c r="S24" s="69">
        <v>61</v>
      </c>
      <c r="T24" s="41" t="s">
        <v>48</v>
      </c>
      <c r="U24" s="32">
        <v>16901</v>
      </c>
      <c r="V24" s="32">
        <v>28051178.60145453</v>
      </c>
      <c r="W24" s="30">
        <v>9555390.1778311785</v>
      </c>
      <c r="X24" s="49">
        <v>37606568.779285707</v>
      </c>
      <c r="Y24" s="131">
        <v>530787</v>
      </c>
      <c r="Z24" s="49">
        <v>8520672.8856662549</v>
      </c>
      <c r="AA24" s="33">
        <f t="shared" si="9"/>
        <v>46658028.664951965</v>
      </c>
      <c r="AB24" s="50">
        <f t="shared" si="10"/>
        <v>2760.6667454560065</v>
      </c>
    </row>
    <row r="25" spans="1:28" ht="14.4" x14ac:dyDescent="0.3">
      <c r="A25" s="31">
        <v>69</v>
      </c>
      <c r="B25" s="130" t="s">
        <v>49</v>
      </c>
      <c r="C25" s="135">
        <v>6896</v>
      </c>
      <c r="D25" s="136">
        <v>15138535.116044035</v>
      </c>
      <c r="E25" s="137">
        <v>6793468.4449609723</v>
      </c>
      <c r="F25" s="138">
        <f t="shared" si="4"/>
        <v>21932003.561005007</v>
      </c>
      <c r="G25" s="162">
        <v>834691</v>
      </c>
      <c r="H25" s="139">
        <v>4417952.1028351374</v>
      </c>
      <c r="I25" s="140">
        <f t="shared" si="5"/>
        <v>27184646.663840145</v>
      </c>
      <c r="J25" s="137">
        <f t="shared" si="2"/>
        <v>3942.089133387492</v>
      </c>
      <c r="K25" s="141"/>
      <c r="L25" s="142">
        <f t="shared" si="11"/>
        <v>1404484.9135074504</v>
      </c>
      <c r="M25" s="143">
        <f t="shared" si="6"/>
        <v>0.36034144232528659</v>
      </c>
      <c r="N25" s="142">
        <f t="shared" si="12"/>
        <v>264.46263547983244</v>
      </c>
      <c r="O25" s="48"/>
      <c r="P25" s="86">
        <f t="shared" si="7"/>
        <v>1.7101656458836434E-2</v>
      </c>
      <c r="Q25" s="86">
        <f t="shared" si="8"/>
        <v>0.13349115932045308</v>
      </c>
      <c r="R25" s="129"/>
      <c r="S25" s="69">
        <v>69</v>
      </c>
      <c r="T25" s="41" t="s">
        <v>49</v>
      </c>
      <c r="U25" s="32">
        <v>7010</v>
      </c>
      <c r="V25" s="32">
        <v>14525660.213292936</v>
      </c>
      <c r="W25" s="30">
        <v>7037576.2849779986</v>
      </c>
      <c r="X25" s="49">
        <v>21563236.498270936</v>
      </c>
      <c r="Y25" s="131">
        <v>319275</v>
      </c>
      <c r="Z25" s="49">
        <v>3897650.2520617573</v>
      </c>
      <c r="AA25" s="33">
        <f t="shared" si="9"/>
        <v>25780161.750332695</v>
      </c>
      <c r="AB25" s="50">
        <f t="shared" si="10"/>
        <v>3677.6264979076595</v>
      </c>
    </row>
    <row r="26" spans="1:28" ht="14.4" x14ac:dyDescent="0.3">
      <c r="A26" s="31">
        <v>71</v>
      </c>
      <c r="B26" s="130" t="s">
        <v>50</v>
      </c>
      <c r="C26" s="135">
        <v>6667</v>
      </c>
      <c r="D26" s="136">
        <v>16465609.553465946</v>
      </c>
      <c r="E26" s="137">
        <v>7235976.3436629036</v>
      </c>
      <c r="F26" s="138">
        <f t="shared" si="4"/>
        <v>23701585.89712885</v>
      </c>
      <c r="G26" s="163">
        <v>398312</v>
      </c>
      <c r="H26" s="139">
        <v>4341693.399105248</v>
      </c>
      <c r="I26" s="140">
        <f t="shared" si="5"/>
        <v>28441591.296234097</v>
      </c>
      <c r="J26" s="137">
        <f t="shared" si="2"/>
        <v>4266.0253931654561</v>
      </c>
      <c r="K26" s="141"/>
      <c r="L26" s="142">
        <f t="shared" si="11"/>
        <v>2253327.0217066146</v>
      </c>
      <c r="M26" s="143">
        <f t="shared" si="6"/>
        <v>0.58750266588983457</v>
      </c>
      <c r="N26" s="142">
        <f t="shared" si="12"/>
        <v>390.87530815103128</v>
      </c>
      <c r="O26" s="48"/>
      <c r="P26" s="86">
        <f t="shared" si="7"/>
        <v>7.4704682805172506E-2</v>
      </c>
      <c r="Q26" s="86">
        <f t="shared" si="8"/>
        <v>0.13199567656129663</v>
      </c>
      <c r="R26" s="129"/>
      <c r="S26" s="69">
        <v>71</v>
      </c>
      <c r="T26" s="41" t="s">
        <v>50</v>
      </c>
      <c r="U26" s="32">
        <v>6758</v>
      </c>
      <c r="V26" s="32">
        <v>15073844.403662069</v>
      </c>
      <c r="W26" s="30">
        <v>6980201.0251374468</v>
      </c>
      <c r="X26" s="49">
        <v>22054045.428799517</v>
      </c>
      <c r="Y26" s="131">
        <v>298786</v>
      </c>
      <c r="Z26" s="49">
        <v>3835432.8457279657</v>
      </c>
      <c r="AA26" s="33">
        <f t="shared" si="9"/>
        <v>26188264.274527483</v>
      </c>
      <c r="AB26" s="50">
        <f t="shared" si="10"/>
        <v>3875.1500850144248</v>
      </c>
    </row>
    <row r="27" spans="1:28" ht="14.4" x14ac:dyDescent="0.3">
      <c r="A27" s="31">
        <v>72</v>
      </c>
      <c r="B27" s="130" t="s">
        <v>340</v>
      </c>
      <c r="C27" s="135">
        <v>949</v>
      </c>
      <c r="D27" s="136">
        <v>3159897.4762645448</v>
      </c>
      <c r="E27" s="137">
        <v>511271.87219803873</v>
      </c>
      <c r="F27" s="138">
        <f t="shared" si="4"/>
        <v>3671169.3484625835</v>
      </c>
      <c r="G27" s="162">
        <v>-235405</v>
      </c>
      <c r="H27" s="139">
        <v>554620.19003553852</v>
      </c>
      <c r="I27" s="140">
        <f t="shared" si="5"/>
        <v>3990384.5384981222</v>
      </c>
      <c r="J27" s="137">
        <f t="shared" si="2"/>
        <v>4204.8309151718886</v>
      </c>
      <c r="K27" s="141"/>
      <c r="L27" s="142">
        <f t="shared" si="11"/>
        <v>239710.63316253945</v>
      </c>
      <c r="M27" s="143">
        <f t="shared" si="6"/>
        <v>0.49989561894669043</v>
      </c>
      <c r="N27" s="142">
        <f t="shared" si="12"/>
        <v>293.80494506179184</v>
      </c>
      <c r="O27" s="48"/>
      <c r="P27" s="86">
        <f t="shared" si="7"/>
        <v>4.0040657458340956E-2</v>
      </c>
      <c r="Q27" s="86">
        <f t="shared" si="8"/>
        <v>0.15661203477007013</v>
      </c>
      <c r="R27" s="129"/>
      <c r="S27" s="69">
        <v>72</v>
      </c>
      <c r="T27" s="41" t="s">
        <v>51</v>
      </c>
      <c r="U27" s="32">
        <v>959</v>
      </c>
      <c r="V27" s="32">
        <v>3035681.5312488968</v>
      </c>
      <c r="W27" s="30">
        <v>494151.00186977378</v>
      </c>
      <c r="X27" s="49">
        <v>3529832.5331186708</v>
      </c>
      <c r="Y27" s="132">
        <v>-258680</v>
      </c>
      <c r="Z27" s="49">
        <v>479521.37221691181</v>
      </c>
      <c r="AA27" s="33">
        <f t="shared" si="9"/>
        <v>3750673.9053355828</v>
      </c>
      <c r="AB27" s="50">
        <f t="shared" si="10"/>
        <v>3911.0259701100968</v>
      </c>
    </row>
    <row r="28" spans="1:28" ht="14.4" x14ac:dyDescent="0.3">
      <c r="A28" s="31">
        <v>74</v>
      </c>
      <c r="B28" s="130" t="s">
        <v>341</v>
      </c>
      <c r="C28" s="135">
        <v>1103</v>
      </c>
      <c r="D28" s="136">
        <v>3161170.4736417676</v>
      </c>
      <c r="E28" s="137">
        <v>1132082.2191429664</v>
      </c>
      <c r="F28" s="138">
        <f t="shared" si="4"/>
        <v>4293252.6927847341</v>
      </c>
      <c r="G28" s="163">
        <v>-308048</v>
      </c>
      <c r="H28" s="139">
        <v>881760.85058219789</v>
      </c>
      <c r="I28" s="140">
        <f t="shared" si="5"/>
        <v>4866965.5433669323</v>
      </c>
      <c r="J28" s="137">
        <f t="shared" si="2"/>
        <v>4412.4800937143536</v>
      </c>
      <c r="K28" s="141"/>
      <c r="L28" s="142">
        <f t="shared" si="11"/>
        <v>377471.24985380936</v>
      </c>
      <c r="M28" s="143">
        <f t="shared" si="6"/>
        <v>0.48578761072489224</v>
      </c>
      <c r="N28" s="142">
        <f t="shared" si="12"/>
        <v>428.90041890235443</v>
      </c>
      <c r="O28" s="48"/>
      <c r="P28" s="86">
        <f t="shared" si="7"/>
        <v>7.0622990563440791E-2</v>
      </c>
      <c r="Q28" s="86">
        <f t="shared" si="8"/>
        <v>0.13478442928029488</v>
      </c>
      <c r="R28" s="129"/>
      <c r="S28" s="69">
        <v>74</v>
      </c>
      <c r="T28" s="41" t="s">
        <v>52</v>
      </c>
      <c r="U28" s="32">
        <v>1127</v>
      </c>
      <c r="V28" s="32">
        <v>2862175.0613019769</v>
      </c>
      <c r="W28" s="30">
        <v>1147875.8442229531</v>
      </c>
      <c r="X28" s="49">
        <v>4010050.90552493</v>
      </c>
      <c r="Y28" s="132">
        <v>-297586</v>
      </c>
      <c r="Z28" s="49">
        <v>777029.38798819261</v>
      </c>
      <c r="AA28" s="33">
        <f t="shared" si="9"/>
        <v>4489494.2935131229</v>
      </c>
      <c r="AB28" s="50">
        <f t="shared" si="10"/>
        <v>3983.5796748119992</v>
      </c>
    </row>
    <row r="29" spans="1:28" ht="14.4" x14ac:dyDescent="0.3">
      <c r="A29" s="31">
        <v>75</v>
      </c>
      <c r="B29" s="130" t="s">
        <v>342</v>
      </c>
      <c r="C29" s="135">
        <v>19877</v>
      </c>
      <c r="D29" s="136">
        <v>33663385.32450182</v>
      </c>
      <c r="E29" s="137">
        <v>218936.40868259064</v>
      </c>
      <c r="F29" s="138">
        <f t="shared" si="4"/>
        <v>33882321.733184412</v>
      </c>
      <c r="G29" s="162">
        <v>-1667493</v>
      </c>
      <c r="H29" s="139">
        <v>10622600.763430014</v>
      </c>
      <c r="I29" s="140">
        <f t="shared" si="5"/>
        <v>42837429.496614426</v>
      </c>
      <c r="J29" s="137">
        <f t="shared" si="2"/>
        <v>2155.1254966350266</v>
      </c>
      <c r="K29" s="141"/>
      <c r="L29" s="142">
        <f t="shared" si="11"/>
        <v>1438694.2932638824</v>
      </c>
      <c r="M29" s="143">
        <f t="shared" si="6"/>
        <v>0.15914208060186064</v>
      </c>
      <c r="N29" s="142">
        <f t="shared" si="12"/>
        <v>96.613478169980226</v>
      </c>
      <c r="O29" s="48"/>
      <c r="P29" s="86">
        <f t="shared" si="7"/>
        <v>-1.094812437790349E-2</v>
      </c>
      <c r="Q29" s="86">
        <f t="shared" si="8"/>
        <v>0.17502571241873777</v>
      </c>
      <c r="R29" s="129"/>
      <c r="S29" s="69">
        <v>75</v>
      </c>
      <c r="T29" s="41" t="s">
        <v>53</v>
      </c>
      <c r="U29" s="32">
        <v>20111</v>
      </c>
      <c r="V29" s="32">
        <v>32005165.14039807</v>
      </c>
      <c r="W29" s="30">
        <v>2252210.6032888014</v>
      </c>
      <c r="X29" s="49">
        <v>34257375.74368687</v>
      </c>
      <c r="Y29" s="132">
        <v>-1898954</v>
      </c>
      <c r="Z29" s="49">
        <v>9040313.4596636761</v>
      </c>
      <c r="AA29" s="33">
        <f t="shared" si="9"/>
        <v>41398735.203350544</v>
      </c>
      <c r="AB29" s="50">
        <f t="shared" si="10"/>
        <v>2058.5120184650464</v>
      </c>
    </row>
    <row r="30" spans="1:28" ht="14.4" x14ac:dyDescent="0.3">
      <c r="A30" s="31">
        <v>77</v>
      </c>
      <c r="B30" s="130" t="s">
        <v>54</v>
      </c>
      <c r="C30" s="135">
        <v>4782</v>
      </c>
      <c r="D30" s="136">
        <v>11244535.976750566</v>
      </c>
      <c r="E30" s="137">
        <v>5104084.8096556021</v>
      </c>
      <c r="F30" s="138">
        <f t="shared" si="4"/>
        <v>16348620.786406167</v>
      </c>
      <c r="G30" s="163">
        <v>252765</v>
      </c>
      <c r="H30" s="139">
        <v>3496126.3805150469</v>
      </c>
      <c r="I30" s="140">
        <f t="shared" si="5"/>
        <v>20097512.166921213</v>
      </c>
      <c r="J30" s="137">
        <f t="shared" si="2"/>
        <v>4202.7419838814749</v>
      </c>
      <c r="K30" s="141"/>
      <c r="L30" s="142">
        <f t="shared" si="11"/>
        <v>818417.65875051543</v>
      </c>
      <c r="M30" s="143">
        <f t="shared" si="6"/>
        <v>0.26740023350878833</v>
      </c>
      <c r="N30" s="142">
        <f t="shared" si="12"/>
        <v>248.05593092338313</v>
      </c>
      <c r="O30" s="48"/>
      <c r="P30" s="86">
        <f t="shared" si="7"/>
        <v>1.0092636856012804E-2</v>
      </c>
      <c r="Q30" s="86">
        <f t="shared" si="8"/>
        <v>0.14228352789115539</v>
      </c>
      <c r="R30" s="129"/>
      <c r="S30" s="69">
        <v>77</v>
      </c>
      <c r="T30" s="41" t="s">
        <v>54</v>
      </c>
      <c r="U30" s="32">
        <v>4875</v>
      </c>
      <c r="V30" s="32">
        <v>10946247.6518663</v>
      </c>
      <c r="W30" s="30">
        <v>5239021.094664162</v>
      </c>
      <c r="X30" s="49">
        <v>16185268.746530462</v>
      </c>
      <c r="Y30" s="131">
        <v>33179</v>
      </c>
      <c r="Z30" s="49">
        <v>3060646.7616402344</v>
      </c>
      <c r="AA30" s="33">
        <f t="shared" si="9"/>
        <v>19279094.508170698</v>
      </c>
      <c r="AB30" s="50">
        <f t="shared" si="10"/>
        <v>3954.6860529580918</v>
      </c>
    </row>
    <row r="31" spans="1:28" ht="14.4" x14ac:dyDescent="0.3">
      <c r="A31" s="31">
        <v>78</v>
      </c>
      <c r="B31" s="130" t="s">
        <v>343</v>
      </c>
      <c r="C31" s="135">
        <v>8042</v>
      </c>
      <c r="D31" s="136">
        <v>12613221.476726944</v>
      </c>
      <c r="E31" s="137">
        <v>-530353.93523641035</v>
      </c>
      <c r="F31" s="138">
        <f t="shared" si="4"/>
        <v>12082867.541490532</v>
      </c>
      <c r="G31" s="162">
        <v>-482933</v>
      </c>
      <c r="H31" s="139">
        <v>4014380.3258651188</v>
      </c>
      <c r="I31" s="140">
        <f t="shared" si="5"/>
        <v>15614314.867355652</v>
      </c>
      <c r="J31" s="137">
        <f t="shared" si="2"/>
        <v>1941.59597952694</v>
      </c>
      <c r="K31" s="141"/>
      <c r="L31" s="142">
        <f t="shared" si="11"/>
        <v>1337536.7570791207</v>
      </c>
      <c r="M31" s="143">
        <f t="shared" si="6"/>
        <v>0.38328706473340957</v>
      </c>
      <c r="N31" s="142">
        <f t="shared" si="12"/>
        <v>200.31312670628722</v>
      </c>
      <c r="O31" s="48"/>
      <c r="P31" s="86">
        <f t="shared" si="7"/>
        <v>6.0888070582056475E-2</v>
      </c>
      <c r="Q31" s="86">
        <f t="shared" si="8"/>
        <v>0.15036842440463238</v>
      </c>
      <c r="R31" s="129"/>
      <c r="S31" s="69">
        <v>78</v>
      </c>
      <c r="T31" s="41" t="s">
        <v>55</v>
      </c>
      <c r="U31" s="32">
        <v>8199</v>
      </c>
      <c r="V31" s="32">
        <v>11982627.990529325</v>
      </c>
      <c r="W31" s="30">
        <v>-593238.40595112974</v>
      </c>
      <c r="X31" s="49">
        <v>11389389.584578196</v>
      </c>
      <c r="Y31" s="132">
        <v>-602259</v>
      </c>
      <c r="Z31" s="49">
        <v>3489647.5256983363</v>
      </c>
      <c r="AA31" s="33">
        <f t="shared" si="9"/>
        <v>14276778.110276531</v>
      </c>
      <c r="AB31" s="50">
        <f t="shared" si="10"/>
        <v>1741.2828528206528</v>
      </c>
    </row>
    <row r="32" spans="1:28" ht="14.4" x14ac:dyDescent="0.3">
      <c r="A32" s="31">
        <v>79</v>
      </c>
      <c r="B32" s="130" t="s">
        <v>56</v>
      </c>
      <c r="C32" s="135">
        <v>6869</v>
      </c>
      <c r="D32" s="136">
        <v>11825475.910842039</v>
      </c>
      <c r="E32" s="137">
        <v>-1368881.3562243138</v>
      </c>
      <c r="F32" s="138">
        <f t="shared" si="4"/>
        <v>10456594.554617725</v>
      </c>
      <c r="G32" s="163">
        <v>-374540</v>
      </c>
      <c r="H32" s="139">
        <v>3572942.0820519454</v>
      </c>
      <c r="I32" s="140">
        <f t="shared" si="5"/>
        <v>13654996.636669671</v>
      </c>
      <c r="J32" s="137">
        <f t="shared" si="2"/>
        <v>1987.9162376866605</v>
      </c>
      <c r="K32" s="141"/>
      <c r="L32" s="142">
        <f t="shared" si="11"/>
        <v>386177.38561546244</v>
      </c>
      <c r="M32" s="143">
        <f t="shared" si="6"/>
        <v>0.12634848272547344</v>
      </c>
      <c r="N32" s="142">
        <f t="shared" si="12"/>
        <v>73.499955612759322</v>
      </c>
      <c r="O32" s="48"/>
      <c r="P32" s="86">
        <f t="shared" si="7"/>
        <v>-2.4445517759300261E-2</v>
      </c>
      <c r="Q32" s="86">
        <f t="shared" si="8"/>
        <v>0.16898562098293413</v>
      </c>
      <c r="R32" s="129"/>
      <c r="S32" s="69">
        <v>79</v>
      </c>
      <c r="T32" s="41" t="s">
        <v>56</v>
      </c>
      <c r="U32" s="32">
        <v>6931</v>
      </c>
      <c r="V32" s="32">
        <v>11338617.081870928</v>
      </c>
      <c r="W32" s="30">
        <v>-620000.39262101159</v>
      </c>
      <c r="X32" s="49">
        <v>10718616.689249916</v>
      </c>
      <c r="Y32" s="132">
        <v>-506244</v>
      </c>
      <c r="Z32" s="49">
        <v>3056446.5618042932</v>
      </c>
      <c r="AA32" s="33">
        <f t="shared" si="9"/>
        <v>13268819.251054209</v>
      </c>
      <c r="AB32" s="50">
        <f t="shared" si="10"/>
        <v>1914.4162820739011</v>
      </c>
    </row>
    <row r="33" spans="1:28" ht="14.4" x14ac:dyDescent="0.3">
      <c r="A33" s="31">
        <v>81</v>
      </c>
      <c r="B33" s="130" t="s">
        <v>344</v>
      </c>
      <c r="C33" s="135">
        <v>2655</v>
      </c>
      <c r="D33" s="136">
        <v>6471032.7109940117</v>
      </c>
      <c r="E33" s="137">
        <v>1964828.9432911754</v>
      </c>
      <c r="F33" s="138">
        <f t="shared" si="4"/>
        <v>8435861.6542851869</v>
      </c>
      <c r="G33" s="162">
        <v>-671936</v>
      </c>
      <c r="H33" s="139">
        <v>2104238.8333585495</v>
      </c>
      <c r="I33" s="140">
        <f t="shared" si="5"/>
        <v>9868164.4876437373</v>
      </c>
      <c r="J33" s="137">
        <f t="shared" si="2"/>
        <v>3716.822782540014</v>
      </c>
      <c r="K33" s="141"/>
      <c r="L33" s="142">
        <f t="shared" si="11"/>
        <v>403896.71760777757</v>
      </c>
      <c r="M33" s="143">
        <f t="shared" si="6"/>
        <v>0.21367606576037121</v>
      </c>
      <c r="N33" s="142">
        <f t="shared" si="12"/>
        <v>207.63933054299514</v>
      </c>
      <c r="O33" s="48"/>
      <c r="P33" s="86">
        <f t="shared" si="7"/>
        <v>2.834467008587005E-2</v>
      </c>
      <c r="Q33" s="86">
        <f t="shared" si="8"/>
        <v>0.11321893873095967</v>
      </c>
      <c r="R33" s="129"/>
      <c r="S33" s="69">
        <v>81</v>
      </c>
      <c r="T33" s="41" t="s">
        <v>57</v>
      </c>
      <c r="U33" s="32">
        <v>2697</v>
      </c>
      <c r="V33" s="32">
        <v>5976252.0943333376</v>
      </c>
      <c r="W33" s="30">
        <v>2227088.5750754559</v>
      </c>
      <c r="X33" s="49">
        <v>8203340.6694087936</v>
      </c>
      <c r="Y33" s="132">
        <v>-629302</v>
      </c>
      <c r="Z33" s="49">
        <v>1890229.1006271655</v>
      </c>
      <c r="AA33" s="33">
        <f t="shared" si="9"/>
        <v>9464267.7700359598</v>
      </c>
      <c r="AB33" s="50">
        <f t="shared" si="10"/>
        <v>3509.1834519970189</v>
      </c>
    </row>
    <row r="34" spans="1:28" ht="14.4" x14ac:dyDescent="0.3">
      <c r="A34" s="31">
        <v>82</v>
      </c>
      <c r="B34" s="130" t="s">
        <v>58</v>
      </c>
      <c r="C34" s="135">
        <v>9389</v>
      </c>
      <c r="D34" s="136">
        <v>8956987.6739372723</v>
      </c>
      <c r="E34" s="137">
        <v>2187058.9321319014</v>
      </c>
      <c r="F34" s="138">
        <f t="shared" si="4"/>
        <v>11144046.606069174</v>
      </c>
      <c r="G34" s="163">
        <v>-1911323</v>
      </c>
      <c r="H34" s="139">
        <v>4668436.0309135402</v>
      </c>
      <c r="I34" s="140">
        <f t="shared" si="5"/>
        <v>13901159.636982713</v>
      </c>
      <c r="J34" s="137">
        <f t="shared" si="2"/>
        <v>1480.5793627630965</v>
      </c>
      <c r="K34" s="141"/>
      <c r="L34" s="142">
        <f t="shared" si="11"/>
        <v>1634566.7633978892</v>
      </c>
      <c r="M34" s="143">
        <f t="shared" si="6"/>
        <v>0.41811645825271382</v>
      </c>
      <c r="N34" s="142">
        <f t="shared" si="12"/>
        <v>178.66969670654544</v>
      </c>
      <c r="O34" s="48"/>
      <c r="P34" s="86">
        <f t="shared" si="7"/>
        <v>8.4541142357184906E-2</v>
      </c>
      <c r="Q34" s="86">
        <f t="shared" si="8"/>
        <v>0.19416960049234699</v>
      </c>
      <c r="R34" s="129"/>
      <c r="S34" s="69">
        <v>82</v>
      </c>
      <c r="T34" s="41" t="s">
        <v>58</v>
      </c>
      <c r="U34" s="32">
        <v>9422</v>
      </c>
      <c r="V34" s="32">
        <v>8490281.9368303176</v>
      </c>
      <c r="W34" s="30">
        <v>1785074.3136926063</v>
      </c>
      <c r="X34" s="49">
        <v>10275356.250522925</v>
      </c>
      <c r="Y34" s="132">
        <v>-1918121</v>
      </c>
      <c r="Z34" s="49">
        <v>3909357.6230618996</v>
      </c>
      <c r="AA34" s="33">
        <f t="shared" si="9"/>
        <v>12266592.873584824</v>
      </c>
      <c r="AB34" s="50">
        <f t="shared" si="10"/>
        <v>1301.909666056551</v>
      </c>
    </row>
    <row r="35" spans="1:28" ht="14.4" x14ac:dyDescent="0.3">
      <c r="A35" s="31">
        <v>86</v>
      </c>
      <c r="B35" s="130" t="s">
        <v>59</v>
      </c>
      <c r="C35" s="135">
        <v>8175</v>
      </c>
      <c r="D35" s="136">
        <v>9725774.9798871353</v>
      </c>
      <c r="E35" s="137">
        <v>3143678.7934391312</v>
      </c>
      <c r="F35" s="138">
        <f t="shared" si="4"/>
        <v>12869453.773326267</v>
      </c>
      <c r="G35" s="162">
        <v>-1174703</v>
      </c>
      <c r="H35" s="139">
        <v>4732183.551537171</v>
      </c>
      <c r="I35" s="140">
        <f t="shared" si="5"/>
        <v>16426934.324863438</v>
      </c>
      <c r="J35" s="137">
        <f t="shared" si="2"/>
        <v>2009.4109265887996</v>
      </c>
      <c r="K35" s="141"/>
      <c r="L35" s="142">
        <f t="shared" si="11"/>
        <v>991128.10192183778</v>
      </c>
      <c r="M35" s="143">
        <f t="shared" si="6"/>
        <v>0.25308253885115461</v>
      </c>
      <c r="N35" s="142">
        <f t="shared" si="12"/>
        <v>140.66925310918714</v>
      </c>
      <c r="O35" s="48"/>
      <c r="P35" s="86">
        <f t="shared" si="7"/>
        <v>2.0939290434055513E-2</v>
      </c>
      <c r="Q35" s="86">
        <f t="shared" si="8"/>
        <v>0.20835341588079448</v>
      </c>
      <c r="R35" s="129"/>
      <c r="S35" s="69">
        <v>86</v>
      </c>
      <c r="T35" s="41" t="s">
        <v>59</v>
      </c>
      <c r="U35" s="32">
        <v>8260</v>
      </c>
      <c r="V35" s="32">
        <v>9511512.6042876765</v>
      </c>
      <c r="W35" s="30">
        <v>3093990.8707081559</v>
      </c>
      <c r="X35" s="49">
        <v>12605503.474995833</v>
      </c>
      <c r="Y35" s="132">
        <v>-1085922</v>
      </c>
      <c r="Z35" s="49">
        <v>3916224.7479457674</v>
      </c>
      <c r="AA35" s="33">
        <f t="shared" si="9"/>
        <v>15435806.2229416</v>
      </c>
      <c r="AB35" s="50">
        <f t="shared" si="10"/>
        <v>1868.7416734796125</v>
      </c>
    </row>
    <row r="36" spans="1:28" ht="14.4" x14ac:dyDescent="0.3">
      <c r="A36" s="31">
        <v>90</v>
      </c>
      <c r="B36" s="130" t="s">
        <v>60</v>
      </c>
      <c r="C36" s="135">
        <v>3196</v>
      </c>
      <c r="D36" s="136">
        <v>9801438.8976030555</v>
      </c>
      <c r="E36" s="137">
        <v>1627585.9205298815</v>
      </c>
      <c r="F36" s="138">
        <f t="shared" si="4"/>
        <v>11429024.818132937</v>
      </c>
      <c r="G36" s="163">
        <v>-239617</v>
      </c>
      <c r="H36" s="139">
        <v>2376573.6414869372</v>
      </c>
      <c r="I36" s="140">
        <f t="shared" si="5"/>
        <v>13565981.459619874</v>
      </c>
      <c r="J36" s="137">
        <f t="shared" si="2"/>
        <v>4244.6750499436403</v>
      </c>
      <c r="K36" s="141"/>
      <c r="L36" s="142">
        <f t="shared" si="11"/>
        <v>-129369.18688863702</v>
      </c>
      <c r="M36" s="143">
        <f t="shared" si="6"/>
        <v>-6.1018896085995346E-2</v>
      </c>
      <c r="N36" s="142">
        <f t="shared" si="12"/>
        <v>35.901034421664008</v>
      </c>
      <c r="O36" s="48"/>
      <c r="P36" s="86">
        <f t="shared" si="7"/>
        <v>-3.1476910752931908E-2</v>
      </c>
      <c r="Q36" s="86">
        <f t="shared" si="8"/>
        <v>0.12094621260500693</v>
      </c>
      <c r="R36" s="129"/>
      <c r="S36" s="69">
        <v>90</v>
      </c>
      <c r="T36" s="41" t="s">
        <v>60</v>
      </c>
      <c r="U36" s="32">
        <v>3254</v>
      </c>
      <c r="V36" s="32">
        <v>9502050.6794182267</v>
      </c>
      <c r="W36" s="30">
        <v>2298416.3874205053</v>
      </c>
      <c r="X36" s="49">
        <v>11800467.066838732</v>
      </c>
      <c r="Y36" s="132">
        <v>-225266</v>
      </c>
      <c r="Z36" s="49">
        <v>2120149.5796697801</v>
      </c>
      <c r="AA36" s="33">
        <f t="shared" si="9"/>
        <v>13695350.646508511</v>
      </c>
      <c r="AB36" s="50">
        <f t="shared" si="10"/>
        <v>4208.7740155219763</v>
      </c>
    </row>
    <row r="37" spans="1:28" ht="14.4" x14ac:dyDescent="0.3">
      <c r="A37" s="31">
        <v>91</v>
      </c>
      <c r="B37" s="130" t="s">
        <v>345</v>
      </c>
      <c r="C37" s="135">
        <v>656920</v>
      </c>
      <c r="D37" s="136">
        <v>434376052.32168949</v>
      </c>
      <c r="E37" s="137">
        <v>-373619487.32824504</v>
      </c>
      <c r="F37" s="138">
        <f t="shared" si="4"/>
        <v>60756564.993444443</v>
      </c>
      <c r="G37" s="162">
        <v>31655776</v>
      </c>
      <c r="H37" s="139">
        <v>280838183.53042191</v>
      </c>
      <c r="I37" s="140">
        <f t="shared" si="5"/>
        <v>373250524.52386636</v>
      </c>
      <c r="J37" s="137">
        <f t="shared" si="2"/>
        <v>568.1826166410923</v>
      </c>
      <c r="K37" s="141"/>
      <c r="L37" s="142">
        <f t="shared" si="11"/>
        <v>42590047.430509984</v>
      </c>
      <c r="M37" s="143">
        <f t="shared" si="6"/>
        <v>0.17428978975708853</v>
      </c>
      <c r="N37" s="142">
        <f t="shared" si="12"/>
        <v>62.457965783679697</v>
      </c>
      <c r="O37" s="48"/>
      <c r="P37" s="86">
        <f t="shared" si="7"/>
        <v>0.11480235128159721</v>
      </c>
      <c r="Q37" s="86">
        <f t="shared" si="8"/>
        <v>0.14926446238742241</v>
      </c>
      <c r="R37" s="129"/>
      <c r="S37" s="69">
        <v>91</v>
      </c>
      <c r="T37" s="41" t="s">
        <v>61</v>
      </c>
      <c r="U37" s="32">
        <v>653835</v>
      </c>
      <c r="V37" s="32">
        <v>432244352.80217391</v>
      </c>
      <c r="W37" s="30">
        <v>-377744499.15224433</v>
      </c>
      <c r="X37" s="49">
        <v>54499853.649929583</v>
      </c>
      <c r="Y37" s="131">
        <v>31797213</v>
      </c>
      <c r="Z37" s="49">
        <v>244363410.44342676</v>
      </c>
      <c r="AA37" s="33">
        <f t="shared" si="9"/>
        <v>330660477.09335637</v>
      </c>
      <c r="AB37" s="50">
        <f t="shared" si="10"/>
        <v>505.7246508574126</v>
      </c>
    </row>
    <row r="38" spans="1:28" ht="14.4" x14ac:dyDescent="0.3">
      <c r="A38" s="31">
        <v>92</v>
      </c>
      <c r="B38" s="130" t="s">
        <v>346</v>
      </c>
      <c r="C38" s="135">
        <v>237231</v>
      </c>
      <c r="D38" s="136">
        <v>199309353.34088165</v>
      </c>
      <c r="E38" s="137">
        <v>-31600824.160850286</v>
      </c>
      <c r="F38" s="138">
        <f t="shared" si="4"/>
        <v>167708529.18003136</v>
      </c>
      <c r="G38" s="163">
        <v>23676918</v>
      </c>
      <c r="H38" s="139">
        <v>95075571.350566119</v>
      </c>
      <c r="I38" s="140">
        <f t="shared" si="5"/>
        <v>286461018.53059745</v>
      </c>
      <c r="J38" s="137">
        <f t="shared" si="2"/>
        <v>1207.5193314979806</v>
      </c>
      <c r="K38" s="141"/>
      <c r="L38" s="142">
        <f t="shared" si="11"/>
        <v>31027872.800624907</v>
      </c>
      <c r="M38" s="143">
        <f t="shared" si="6"/>
        <v>0.3870505467358466</v>
      </c>
      <c r="N38" s="142">
        <f t="shared" si="12"/>
        <v>114.8740711836931</v>
      </c>
      <c r="O38" s="48"/>
      <c r="P38" s="86">
        <f t="shared" si="7"/>
        <v>0.10722051400959565</v>
      </c>
      <c r="Q38" s="86">
        <f t="shared" si="8"/>
        <v>0.18599983018231514</v>
      </c>
      <c r="R38" s="129"/>
      <c r="S38" s="69">
        <v>92</v>
      </c>
      <c r="T38" s="41" t="s">
        <v>62</v>
      </c>
      <c r="U38" s="32">
        <v>233775</v>
      </c>
      <c r="V38" s="32">
        <v>188049572.15529329</v>
      </c>
      <c r="W38" s="30">
        <v>-36581524.862070985</v>
      </c>
      <c r="X38" s="49">
        <v>151468047.29322231</v>
      </c>
      <c r="Y38" s="131">
        <v>23800187</v>
      </c>
      <c r="Z38" s="49">
        <v>80164911.436750248</v>
      </c>
      <c r="AA38" s="33">
        <f t="shared" si="9"/>
        <v>255433145.72997254</v>
      </c>
      <c r="AB38" s="50">
        <f t="shared" si="10"/>
        <v>1092.6452603142875</v>
      </c>
    </row>
    <row r="39" spans="1:28" ht="14.4" x14ac:dyDescent="0.3">
      <c r="A39" s="31">
        <v>97</v>
      </c>
      <c r="B39" s="130" t="s">
        <v>63</v>
      </c>
      <c r="C39" s="135">
        <v>2156</v>
      </c>
      <c r="D39" s="136">
        <v>5056931.8284059782</v>
      </c>
      <c r="E39" s="137">
        <v>1397999.6887218528</v>
      </c>
      <c r="F39" s="138">
        <f t="shared" si="4"/>
        <v>6454931.5171278305</v>
      </c>
      <c r="G39" s="162">
        <v>-546383</v>
      </c>
      <c r="H39" s="139">
        <v>1511353.7644274435</v>
      </c>
      <c r="I39" s="140">
        <f t="shared" si="5"/>
        <v>7419902.2815552745</v>
      </c>
      <c r="J39" s="137">
        <f t="shared" si="2"/>
        <v>3441.5131176044874</v>
      </c>
      <c r="K39" s="141"/>
      <c r="L39" s="142">
        <f t="shared" si="11"/>
        <v>178588.36226263829</v>
      </c>
      <c r="M39" s="143">
        <f t="shared" si="6"/>
        <v>0.13349693717148009</v>
      </c>
      <c r="N39" s="142">
        <f t="shared" si="12"/>
        <v>51.384878235275664</v>
      </c>
      <c r="O39" s="48"/>
      <c r="P39" s="86">
        <f t="shared" si="7"/>
        <v>-1.6960010101667589E-3</v>
      </c>
      <c r="Q39" s="86">
        <f t="shared" si="8"/>
        <v>0.12975501862172534</v>
      </c>
      <c r="R39" s="129"/>
      <c r="S39" s="69">
        <v>97</v>
      </c>
      <c r="T39" s="41" t="s">
        <v>63</v>
      </c>
      <c r="U39" s="32">
        <v>2136</v>
      </c>
      <c r="V39" s="32">
        <v>4891328.487633545</v>
      </c>
      <c r="W39" s="30">
        <v>1574569.1985016051</v>
      </c>
      <c r="X39" s="49">
        <v>6465897.6861351505</v>
      </c>
      <c r="Y39" s="132">
        <v>-562355</v>
      </c>
      <c r="Z39" s="49">
        <v>1337771.2331574855</v>
      </c>
      <c r="AA39" s="33">
        <f t="shared" si="9"/>
        <v>7241313.9192926362</v>
      </c>
      <c r="AB39" s="50">
        <f t="shared" si="10"/>
        <v>3390.1282393692118</v>
      </c>
    </row>
    <row r="40" spans="1:28" ht="14.4" x14ac:dyDescent="0.3">
      <c r="A40" s="31">
        <v>98</v>
      </c>
      <c r="B40" s="130" t="s">
        <v>64</v>
      </c>
      <c r="C40" s="135">
        <v>23251</v>
      </c>
      <c r="D40" s="136">
        <v>34458340.900284447</v>
      </c>
      <c r="E40" s="137">
        <v>6339330.321347286</v>
      </c>
      <c r="F40" s="138">
        <f t="shared" si="4"/>
        <v>40797671.221631736</v>
      </c>
      <c r="G40" s="163">
        <v>-4608213</v>
      </c>
      <c r="H40" s="139">
        <v>11584569.068434738</v>
      </c>
      <c r="I40" s="140">
        <f t="shared" si="5"/>
        <v>47774027.290066473</v>
      </c>
      <c r="J40" s="137">
        <f t="shared" si="2"/>
        <v>2054.7084981319717</v>
      </c>
      <c r="K40" s="141"/>
      <c r="L40" s="142">
        <f t="shared" si="11"/>
        <v>4212509.8733646795</v>
      </c>
      <c r="M40" s="143">
        <f t="shared" si="6"/>
        <v>0.42825401736166718</v>
      </c>
      <c r="N40" s="142">
        <f t="shared" si="12"/>
        <v>193.90040685893496</v>
      </c>
      <c r="O40" s="48"/>
      <c r="P40" s="86">
        <f t="shared" si="7"/>
        <v>7.0235446893493148E-2</v>
      </c>
      <c r="Q40" s="86">
        <f t="shared" si="8"/>
        <v>0.17771551690115039</v>
      </c>
      <c r="R40" s="129"/>
      <c r="S40" s="69">
        <v>98</v>
      </c>
      <c r="T40" s="41" t="s">
        <v>64</v>
      </c>
      <c r="U40" s="32">
        <v>23410</v>
      </c>
      <c r="V40" s="32">
        <v>32596411.933824509</v>
      </c>
      <c r="W40" s="30">
        <v>5523864.6277981065</v>
      </c>
      <c r="X40" s="49">
        <v>38120276.56162262</v>
      </c>
      <c r="Y40" s="132">
        <v>-4395234</v>
      </c>
      <c r="Z40" s="49">
        <v>9836474.855079174</v>
      </c>
      <c r="AA40" s="33">
        <f t="shared" si="9"/>
        <v>43561517.416701794</v>
      </c>
      <c r="AB40" s="50">
        <f t="shared" si="10"/>
        <v>1860.8080912730368</v>
      </c>
    </row>
    <row r="41" spans="1:28" ht="14.4" x14ac:dyDescent="0.3">
      <c r="A41" s="31">
        <v>102</v>
      </c>
      <c r="B41" s="130" t="s">
        <v>347</v>
      </c>
      <c r="C41" s="135">
        <v>9937</v>
      </c>
      <c r="D41" s="136">
        <v>15245864.158525769</v>
      </c>
      <c r="E41" s="137">
        <v>7142364.6483133724</v>
      </c>
      <c r="F41" s="138">
        <f t="shared" si="4"/>
        <v>22388228.806839142</v>
      </c>
      <c r="G41" s="162">
        <v>811647</v>
      </c>
      <c r="H41" s="139">
        <v>6544689.1918483851</v>
      </c>
      <c r="I41" s="140">
        <f t="shared" si="5"/>
        <v>29744564.998687528</v>
      </c>
      <c r="J41" s="137">
        <f t="shared" si="2"/>
        <v>2993.3143804656866</v>
      </c>
      <c r="K41" s="141"/>
      <c r="L41" s="142">
        <f t="shared" si="11"/>
        <v>1755185.9871164449</v>
      </c>
      <c r="M41" s="143">
        <f t="shared" si="6"/>
        <v>0.30656631538687684</v>
      </c>
      <c r="N41" s="142">
        <f t="shared" si="12"/>
        <v>206.63785601615609</v>
      </c>
      <c r="O41" s="48"/>
      <c r="P41" s="86">
        <f t="shared" si="7"/>
        <v>3.1978033388554872E-2</v>
      </c>
      <c r="Q41" s="86">
        <f t="shared" si="8"/>
        <v>0.14311603763058445</v>
      </c>
      <c r="R41" s="129"/>
      <c r="S41" s="69">
        <v>102</v>
      </c>
      <c r="T41" s="41" t="s">
        <v>65</v>
      </c>
      <c r="U41" s="32">
        <v>10044</v>
      </c>
      <c r="V41" s="32">
        <v>14742948.792611375</v>
      </c>
      <c r="W41" s="30">
        <v>6951533.1464335835</v>
      </c>
      <c r="X41" s="49">
        <v>21694481.93904496</v>
      </c>
      <c r="Y41" s="131">
        <v>569591</v>
      </c>
      <c r="Z41" s="49">
        <v>5725306.0725261234</v>
      </c>
      <c r="AA41" s="33">
        <f t="shared" si="9"/>
        <v>27989379.011571083</v>
      </c>
      <c r="AB41" s="50">
        <f t="shared" si="10"/>
        <v>2786.6765244495305</v>
      </c>
    </row>
    <row r="42" spans="1:28" ht="14.4" x14ac:dyDescent="0.3">
      <c r="A42" s="31">
        <v>103</v>
      </c>
      <c r="B42" s="130" t="s">
        <v>66</v>
      </c>
      <c r="C42" s="135">
        <v>2174</v>
      </c>
      <c r="D42" s="136">
        <v>3249751.2075847327</v>
      </c>
      <c r="E42" s="137">
        <v>1767069.6107513385</v>
      </c>
      <c r="F42" s="138">
        <f t="shared" si="4"/>
        <v>5016820.8183360714</v>
      </c>
      <c r="G42" s="163">
        <v>-578616</v>
      </c>
      <c r="H42" s="139">
        <v>1590100.5555794374</v>
      </c>
      <c r="I42" s="140">
        <f t="shared" si="5"/>
        <v>6028305.3739155084</v>
      </c>
      <c r="J42" s="137">
        <f t="shared" si="2"/>
        <v>2772.9095556189091</v>
      </c>
      <c r="K42" s="141"/>
      <c r="L42" s="142">
        <f t="shared" si="11"/>
        <v>253943.26920562703</v>
      </c>
      <c r="M42" s="143">
        <f t="shared" si="6"/>
        <v>0.18407167274438863</v>
      </c>
      <c r="N42" s="142">
        <f t="shared" si="12"/>
        <v>128.97086298617933</v>
      </c>
      <c r="O42" s="48"/>
      <c r="P42" s="86">
        <f t="shared" si="7"/>
        <v>1.0967238389919309E-2</v>
      </c>
      <c r="Q42" s="86">
        <f t="shared" si="8"/>
        <v>0.15258998599519913</v>
      </c>
      <c r="R42" s="129"/>
      <c r="S42" s="69">
        <v>103</v>
      </c>
      <c r="T42" s="41" t="s">
        <v>66</v>
      </c>
      <c r="U42" s="32">
        <v>2184</v>
      </c>
      <c r="V42" s="32">
        <v>3109398.2341209035</v>
      </c>
      <c r="W42" s="30">
        <v>1852998.7930329454</v>
      </c>
      <c r="X42" s="49">
        <v>4962397.0271538487</v>
      </c>
      <c r="Y42" s="132">
        <v>-567624</v>
      </c>
      <c r="Z42" s="49">
        <v>1379589.0775560327</v>
      </c>
      <c r="AA42" s="33">
        <f t="shared" si="9"/>
        <v>5774362.1047098814</v>
      </c>
      <c r="AB42" s="50">
        <f t="shared" si="10"/>
        <v>2643.9386926327297</v>
      </c>
    </row>
    <row r="43" spans="1:28" ht="14.4" x14ac:dyDescent="0.3">
      <c r="A43" s="31">
        <v>105</v>
      </c>
      <c r="B43" s="130" t="s">
        <v>67</v>
      </c>
      <c r="C43" s="135">
        <v>2199</v>
      </c>
      <c r="D43" s="136">
        <v>9003377.6499368362</v>
      </c>
      <c r="E43" s="137">
        <v>2031315.1114966983</v>
      </c>
      <c r="F43" s="138">
        <f t="shared" si="4"/>
        <v>11034692.761433534</v>
      </c>
      <c r="G43" s="162">
        <v>-466465</v>
      </c>
      <c r="H43" s="139">
        <v>1644735.2477725681</v>
      </c>
      <c r="I43" s="140">
        <f t="shared" si="5"/>
        <v>12212963.009206103</v>
      </c>
      <c r="J43" s="137">
        <f t="shared" si="2"/>
        <v>5553.8713093251945</v>
      </c>
      <c r="K43" s="141"/>
      <c r="L43" s="142">
        <f t="shared" si="11"/>
        <v>1581119.0313708615</v>
      </c>
      <c r="M43" s="143">
        <f t="shared" si="6"/>
        <v>1.0817211211681463</v>
      </c>
      <c r="N43" s="142">
        <f t="shared" si="12"/>
        <v>872.30196637704739</v>
      </c>
      <c r="O43" s="48"/>
      <c r="P43" s="86">
        <f t="shared" si="7"/>
        <v>0.14356089302182617</v>
      </c>
      <c r="Q43" s="86">
        <f t="shared" si="8"/>
        <v>0.12524409670963088</v>
      </c>
      <c r="R43" s="129"/>
      <c r="S43" s="69">
        <v>105</v>
      </c>
      <c r="T43" s="41" t="s">
        <v>67</v>
      </c>
      <c r="U43" s="32">
        <v>2271</v>
      </c>
      <c r="V43" s="32">
        <v>7585092.5982199302</v>
      </c>
      <c r="W43" s="30">
        <v>2064321.6382836299</v>
      </c>
      <c r="X43" s="49">
        <v>9649414.2365035601</v>
      </c>
      <c r="Y43" s="132">
        <v>-479240</v>
      </c>
      <c r="Z43" s="49">
        <v>1461669.7413316818</v>
      </c>
      <c r="AA43" s="33">
        <f t="shared" si="9"/>
        <v>10631843.977835242</v>
      </c>
      <c r="AB43" s="50">
        <f t="shared" si="10"/>
        <v>4681.5693429481471</v>
      </c>
    </row>
    <row r="44" spans="1:28" ht="14.4" x14ac:dyDescent="0.3">
      <c r="A44" s="31">
        <v>106</v>
      </c>
      <c r="B44" s="130" t="s">
        <v>348</v>
      </c>
      <c r="C44" s="135">
        <v>46576</v>
      </c>
      <c r="D44" s="136">
        <v>55674536.574424192</v>
      </c>
      <c r="E44" s="137">
        <v>-4816610.1140961666</v>
      </c>
      <c r="F44" s="138">
        <f t="shared" si="4"/>
        <v>50857926.460328028</v>
      </c>
      <c r="G44" s="163">
        <v>-1929957</v>
      </c>
      <c r="H44" s="139">
        <v>21308087.981554683</v>
      </c>
      <c r="I44" s="140">
        <f t="shared" si="5"/>
        <v>70236057.441882715</v>
      </c>
      <c r="J44" s="137">
        <f t="shared" si="2"/>
        <v>1507.9881793602437</v>
      </c>
      <c r="K44" s="141"/>
      <c r="L44" s="142">
        <f t="shared" si="11"/>
        <v>5831194.491529651</v>
      </c>
      <c r="M44" s="143">
        <f t="shared" si="6"/>
        <v>0.32809349726747655</v>
      </c>
      <c r="N44" s="142">
        <f t="shared" si="12"/>
        <v>122.04320517575775</v>
      </c>
      <c r="O44" s="48"/>
      <c r="P44" s="86">
        <f t="shared" si="7"/>
        <v>4.1082624685859104E-2</v>
      </c>
      <c r="Q44" s="86">
        <f t="shared" si="8"/>
        <v>0.19890446393213268</v>
      </c>
      <c r="R44" s="129"/>
      <c r="S44" s="69">
        <v>106</v>
      </c>
      <c r="T44" s="41" t="s">
        <v>68</v>
      </c>
      <c r="U44" s="32">
        <v>46470</v>
      </c>
      <c r="V44" s="32">
        <v>53338711.280075081</v>
      </c>
      <c r="W44" s="30">
        <v>-4487712.0851993356</v>
      </c>
      <c r="X44" s="49">
        <v>48850999.194875747</v>
      </c>
      <c r="Y44" s="132">
        <v>-2219102</v>
      </c>
      <c r="Z44" s="49">
        <v>17772965.755477317</v>
      </c>
      <c r="AA44" s="33">
        <f t="shared" si="9"/>
        <v>64404862.950353064</v>
      </c>
      <c r="AB44" s="50">
        <f t="shared" si="10"/>
        <v>1385.944974184486</v>
      </c>
    </row>
    <row r="45" spans="1:28" ht="14.4" x14ac:dyDescent="0.3">
      <c r="A45" s="31">
        <v>108</v>
      </c>
      <c r="B45" s="130" t="s">
        <v>349</v>
      </c>
      <c r="C45" s="135">
        <v>10344</v>
      </c>
      <c r="D45" s="136">
        <v>14421178.21472637</v>
      </c>
      <c r="E45" s="137">
        <v>6533434.221195139</v>
      </c>
      <c r="F45" s="138">
        <f t="shared" si="4"/>
        <v>20954612.435921509</v>
      </c>
      <c r="G45" s="162">
        <v>-1291259</v>
      </c>
      <c r="H45" s="139">
        <v>5875331.7061292632</v>
      </c>
      <c r="I45" s="140">
        <f t="shared" si="5"/>
        <v>25538685.142050773</v>
      </c>
      <c r="J45" s="137">
        <f t="shared" si="2"/>
        <v>2468.9370786978707</v>
      </c>
      <c r="K45" s="141"/>
      <c r="L45" s="142">
        <f t="shared" si="11"/>
        <v>2325795.9096866623</v>
      </c>
      <c r="M45" s="143">
        <f t="shared" si="6"/>
        <v>0.47584879625296705</v>
      </c>
      <c r="N45" s="142">
        <f t="shared" si="12"/>
        <v>237.78663344949382</v>
      </c>
      <c r="O45" s="48"/>
      <c r="P45" s="86">
        <f t="shared" si="7"/>
        <v>5.7824500785337074E-2</v>
      </c>
      <c r="Q45" s="86">
        <f t="shared" si="8"/>
        <v>0.20207001323910445</v>
      </c>
      <c r="R45" s="129"/>
      <c r="S45" s="69">
        <v>108</v>
      </c>
      <c r="T45" s="41" t="s">
        <v>69</v>
      </c>
      <c r="U45" s="32">
        <v>10404</v>
      </c>
      <c r="V45" s="32">
        <v>13706695.684542021</v>
      </c>
      <c r="W45" s="30">
        <v>6102462.0919744456</v>
      </c>
      <c r="X45" s="49">
        <v>19809157.776516467</v>
      </c>
      <c r="Y45" s="132">
        <v>-1483947</v>
      </c>
      <c r="Z45" s="49">
        <v>4887678.4558476442</v>
      </c>
      <c r="AA45" s="33">
        <f t="shared" si="9"/>
        <v>23212889.232364111</v>
      </c>
      <c r="AB45" s="50">
        <f t="shared" si="10"/>
        <v>2231.1504452483769</v>
      </c>
    </row>
    <row r="46" spans="1:28" ht="14.4" x14ac:dyDescent="0.3">
      <c r="A46" s="31">
        <v>109</v>
      </c>
      <c r="B46" s="130" t="s">
        <v>350</v>
      </c>
      <c r="C46" s="135">
        <v>67848</v>
      </c>
      <c r="D46" s="136">
        <v>90418101.272967234</v>
      </c>
      <c r="E46" s="137">
        <v>8805832.5445892755</v>
      </c>
      <c r="F46" s="138">
        <f t="shared" si="4"/>
        <v>99223933.817556515</v>
      </c>
      <c r="G46" s="163">
        <v>-13729639</v>
      </c>
      <c r="H46" s="139">
        <v>33850514.833271571</v>
      </c>
      <c r="I46" s="140">
        <f t="shared" si="5"/>
        <v>119344809.65082809</v>
      </c>
      <c r="J46" s="137">
        <f t="shared" si="2"/>
        <v>1759.0026183649936</v>
      </c>
      <c r="K46" s="141"/>
      <c r="L46" s="142">
        <f t="shared" si="11"/>
        <v>9383859.1246192753</v>
      </c>
      <c r="M46" s="143">
        <f t="shared" si="6"/>
        <v>0.32738713392062202</v>
      </c>
      <c r="N46" s="142">
        <f t="shared" si="12"/>
        <v>133.15502139001364</v>
      </c>
      <c r="O46" s="48"/>
      <c r="P46" s="86">
        <f t="shared" si="7"/>
        <v>5.3156428324143912E-2</v>
      </c>
      <c r="Q46" s="86">
        <f t="shared" si="8"/>
        <v>0.18098778826796513</v>
      </c>
      <c r="R46" s="129"/>
      <c r="S46" s="69">
        <v>109</v>
      </c>
      <c r="T46" s="41" t="s">
        <v>70</v>
      </c>
      <c r="U46" s="32">
        <v>67633</v>
      </c>
      <c r="V46" s="32">
        <v>84616199.453897834</v>
      </c>
      <c r="W46" s="30">
        <v>9599561.0437602084</v>
      </c>
      <c r="X46" s="49">
        <v>94215760.497658044</v>
      </c>
      <c r="Y46" s="132">
        <v>-12917693</v>
      </c>
      <c r="Z46" s="49">
        <v>28662883.02855077</v>
      </c>
      <c r="AA46" s="33">
        <f t="shared" si="9"/>
        <v>109960950.52620882</v>
      </c>
      <c r="AB46" s="50">
        <f t="shared" si="10"/>
        <v>1625.84759697498</v>
      </c>
    </row>
    <row r="47" spans="1:28" ht="14.4" x14ac:dyDescent="0.3">
      <c r="A47" s="31">
        <v>111</v>
      </c>
      <c r="B47" s="130" t="s">
        <v>71</v>
      </c>
      <c r="C47" s="135">
        <v>18497</v>
      </c>
      <c r="D47" s="136">
        <v>36959007.314317159</v>
      </c>
      <c r="E47" s="137">
        <v>9195659.2646977734</v>
      </c>
      <c r="F47" s="138">
        <f t="shared" si="4"/>
        <v>46154666.579014935</v>
      </c>
      <c r="G47" s="162">
        <v>-2686382</v>
      </c>
      <c r="H47" s="139">
        <v>10371795.622115329</v>
      </c>
      <c r="I47" s="140">
        <f t="shared" si="5"/>
        <v>53840080.201130264</v>
      </c>
      <c r="J47" s="137">
        <f t="shared" si="2"/>
        <v>2910.7466184316518</v>
      </c>
      <c r="K47" s="141"/>
      <c r="L47" s="142">
        <f t="shared" si="11"/>
        <v>4739792.462797448</v>
      </c>
      <c r="M47" s="143">
        <f t="shared" si="6"/>
        <v>0.52389416437341207</v>
      </c>
      <c r="N47" s="142">
        <f t="shared" si="12"/>
        <v>280.42103112073846</v>
      </c>
      <c r="O47" s="48"/>
      <c r="P47" s="86">
        <f t="shared" si="7"/>
        <v>7.9923974385079033E-2</v>
      </c>
      <c r="Q47" s="86">
        <f t="shared" si="8"/>
        <v>0.14640530005250785</v>
      </c>
      <c r="R47" s="129"/>
      <c r="S47" s="69">
        <v>111</v>
      </c>
      <c r="T47" s="41" t="s">
        <v>71</v>
      </c>
      <c r="U47" s="32">
        <v>18667</v>
      </c>
      <c r="V47" s="32">
        <v>34447654.803390965</v>
      </c>
      <c r="W47" s="30">
        <v>8291156.144199972</v>
      </c>
      <c r="X47" s="49">
        <v>42738810.94759094</v>
      </c>
      <c r="Y47" s="132">
        <v>-2685756</v>
      </c>
      <c r="Z47" s="49">
        <v>9047232.7907418758</v>
      </c>
      <c r="AA47" s="33">
        <f t="shared" si="9"/>
        <v>49100287.738332815</v>
      </c>
      <c r="AB47" s="50">
        <f t="shared" si="10"/>
        <v>2630.3255873109133</v>
      </c>
    </row>
    <row r="48" spans="1:28" ht="14.4" x14ac:dyDescent="0.3">
      <c r="A48" s="31">
        <v>139</v>
      </c>
      <c r="B48" s="130" t="s">
        <v>351</v>
      </c>
      <c r="C48" s="135">
        <v>9848</v>
      </c>
      <c r="D48" s="136">
        <v>19704465.714208219</v>
      </c>
      <c r="E48" s="137">
        <v>8472522.5074662063</v>
      </c>
      <c r="F48" s="138">
        <f t="shared" si="4"/>
        <v>28176988.221674427</v>
      </c>
      <c r="G48" s="163">
        <v>-64500</v>
      </c>
      <c r="H48" s="139">
        <v>5004287.0848299433</v>
      </c>
      <c r="I48" s="140">
        <f t="shared" si="5"/>
        <v>33116775.306504369</v>
      </c>
      <c r="J48" s="137">
        <f t="shared" si="2"/>
        <v>3362.7919685727425</v>
      </c>
      <c r="K48" s="141"/>
      <c r="L48" s="142">
        <f t="shared" si="11"/>
        <v>2420571.8794547357</v>
      </c>
      <c r="M48" s="143">
        <f t="shared" si="6"/>
        <v>0.58591290275918761</v>
      </c>
      <c r="N48" s="142">
        <f t="shared" si="12"/>
        <v>244.52668748277574</v>
      </c>
      <c r="O48" s="48"/>
      <c r="P48" s="86">
        <f t="shared" si="7"/>
        <v>5.5240698219546136E-2</v>
      </c>
      <c r="Q48" s="86">
        <f t="shared" si="8"/>
        <v>0.2113155560468265</v>
      </c>
      <c r="R48" s="129"/>
      <c r="S48" s="69">
        <v>139</v>
      </c>
      <c r="T48" s="41" t="s">
        <v>72</v>
      </c>
      <c r="U48" s="32">
        <v>9844</v>
      </c>
      <c r="V48" s="32">
        <v>18413898.8498597</v>
      </c>
      <c r="W48" s="30">
        <v>8288054.8079323312</v>
      </c>
      <c r="X48" s="49">
        <v>26701953.657792032</v>
      </c>
      <c r="Y48" s="132">
        <v>-137033</v>
      </c>
      <c r="Z48" s="49">
        <v>4131282.7692576</v>
      </c>
      <c r="AA48" s="33">
        <f t="shared" si="9"/>
        <v>30696203.427049633</v>
      </c>
      <c r="AB48" s="50">
        <f t="shared" si="10"/>
        <v>3118.2652810899667</v>
      </c>
    </row>
    <row r="49" spans="1:28" ht="14.4" x14ac:dyDescent="0.3">
      <c r="A49" s="31">
        <v>140</v>
      </c>
      <c r="B49" s="130" t="s">
        <v>352</v>
      </c>
      <c r="C49" s="135">
        <v>21124</v>
      </c>
      <c r="D49" s="136">
        <v>42433124.985298663</v>
      </c>
      <c r="E49" s="137">
        <v>12614277.85277712</v>
      </c>
      <c r="F49" s="138">
        <f t="shared" si="4"/>
        <v>55047402.838075787</v>
      </c>
      <c r="G49" s="162">
        <v>-1348854</v>
      </c>
      <c r="H49" s="139">
        <v>12041771.104797313</v>
      </c>
      <c r="I49" s="140">
        <f t="shared" si="5"/>
        <v>65740319.942873098</v>
      </c>
      <c r="J49" s="137">
        <f t="shared" si="2"/>
        <v>3112.1151270059222</v>
      </c>
      <c r="K49" s="141"/>
      <c r="L49" s="142">
        <f t="shared" si="11"/>
        <v>4208420.447929047</v>
      </c>
      <c r="M49" s="143">
        <f t="shared" si="6"/>
        <v>0.39872052019953491</v>
      </c>
      <c r="N49" s="142">
        <f t="shared" si="12"/>
        <v>232.48673431853695</v>
      </c>
      <c r="O49" s="48"/>
      <c r="P49" s="86">
        <f t="shared" si="7"/>
        <v>4.8933706244537634E-2</v>
      </c>
      <c r="Q49" s="86">
        <f t="shared" si="8"/>
        <v>0.14087964794278607</v>
      </c>
      <c r="R49" s="129"/>
      <c r="S49" s="69">
        <v>140</v>
      </c>
      <c r="T49" s="41" t="s">
        <v>73</v>
      </c>
      <c r="U49" s="32">
        <v>21368</v>
      </c>
      <c r="V49" s="32">
        <v>40957614.701453649</v>
      </c>
      <c r="W49" s="30">
        <v>11521776.999247974</v>
      </c>
      <c r="X49" s="49">
        <v>52479391.700701624</v>
      </c>
      <c r="Y49" s="132">
        <v>-1502305</v>
      </c>
      <c r="Z49" s="49">
        <v>10554812.794242427</v>
      </c>
      <c r="AA49" s="33">
        <f t="shared" si="9"/>
        <v>61531899.494944051</v>
      </c>
      <c r="AB49" s="50">
        <f t="shared" si="10"/>
        <v>2879.6283926873853</v>
      </c>
    </row>
    <row r="50" spans="1:28" ht="14.4" x14ac:dyDescent="0.3">
      <c r="A50" s="31">
        <v>142</v>
      </c>
      <c r="B50" s="130" t="s">
        <v>353</v>
      </c>
      <c r="C50" s="135">
        <v>6625</v>
      </c>
      <c r="D50" s="136">
        <v>11275186.189951492</v>
      </c>
      <c r="E50" s="137">
        <v>4658004.6736691194</v>
      </c>
      <c r="F50" s="138">
        <f t="shared" si="4"/>
        <v>15933190.863620613</v>
      </c>
      <c r="G50" s="163">
        <v>-694731</v>
      </c>
      <c r="H50" s="139">
        <v>3955624.3798914258</v>
      </c>
      <c r="I50" s="140">
        <f t="shared" si="5"/>
        <v>19194084.243512038</v>
      </c>
      <c r="J50" s="137">
        <f t="shared" si="2"/>
        <v>2897.2202631716282</v>
      </c>
      <c r="K50" s="141"/>
      <c r="L50" s="142">
        <f t="shared" si="11"/>
        <v>1155856.4372680113</v>
      </c>
      <c r="M50" s="143">
        <f t="shared" si="6"/>
        <v>0.34042950281892681</v>
      </c>
      <c r="N50" s="142">
        <f t="shared" si="12"/>
        <v>209.36036058721038</v>
      </c>
      <c r="O50" s="48"/>
      <c r="P50" s="86">
        <f t="shared" si="7"/>
        <v>3.9320300125322616E-2</v>
      </c>
      <c r="Q50" s="86">
        <f t="shared" si="8"/>
        <v>0.1650333013395</v>
      </c>
      <c r="R50" s="129"/>
      <c r="S50" s="69">
        <v>142</v>
      </c>
      <c r="T50" s="41" t="s">
        <v>74</v>
      </c>
      <c r="U50" s="32">
        <v>6711</v>
      </c>
      <c r="V50" s="32">
        <v>10983650.084508784</v>
      </c>
      <c r="W50" s="30">
        <v>4346745.0417091567</v>
      </c>
      <c r="X50" s="49">
        <v>15330395.126217941</v>
      </c>
      <c r="Y50" s="132">
        <v>-687456</v>
      </c>
      <c r="Z50" s="49">
        <v>3395288.6800260874</v>
      </c>
      <c r="AA50" s="33">
        <f t="shared" si="9"/>
        <v>18038227.806244027</v>
      </c>
      <c r="AB50" s="50">
        <f t="shared" si="10"/>
        <v>2687.8599025844178</v>
      </c>
    </row>
    <row r="51" spans="1:28" ht="14.4" x14ac:dyDescent="0.3">
      <c r="A51" s="31">
        <v>143</v>
      </c>
      <c r="B51" s="130" t="s">
        <v>354</v>
      </c>
      <c r="C51" s="135">
        <v>6866</v>
      </c>
      <c r="D51" s="136">
        <v>11859528.44951183</v>
      </c>
      <c r="E51" s="137">
        <v>5279582.2937680688</v>
      </c>
      <c r="F51" s="138">
        <f t="shared" si="4"/>
        <v>17139110.743279897</v>
      </c>
      <c r="G51" s="162">
        <v>-806133</v>
      </c>
      <c r="H51" s="139">
        <v>4448754.3824066538</v>
      </c>
      <c r="I51" s="140">
        <f t="shared" si="5"/>
        <v>20781732.125686549</v>
      </c>
      <c r="J51" s="137">
        <f t="shared" si="2"/>
        <v>3026.7597037119936</v>
      </c>
      <c r="K51" s="141"/>
      <c r="L51" s="142">
        <f t="shared" si="11"/>
        <v>1617091.4215890132</v>
      </c>
      <c r="M51" s="143">
        <f t="shared" si="6"/>
        <v>0.4221831324462243</v>
      </c>
      <c r="N51" s="142">
        <f t="shared" si="12"/>
        <v>266.07968295464207</v>
      </c>
      <c r="O51" s="48"/>
      <c r="P51" s="86">
        <f t="shared" si="7"/>
        <v>5.8524300829994935E-2</v>
      </c>
      <c r="Q51" s="86">
        <f t="shared" si="8"/>
        <v>0.16146127273542277</v>
      </c>
      <c r="R51" s="129"/>
      <c r="S51" s="69">
        <v>143</v>
      </c>
      <c r="T51" s="41" t="s">
        <v>75</v>
      </c>
      <c r="U51" s="32">
        <v>6942</v>
      </c>
      <c r="V51" s="32">
        <v>10901489.6448311</v>
      </c>
      <c r="W51" s="30">
        <v>5290024.0784164658</v>
      </c>
      <c r="X51" s="49">
        <v>16191513.723247565</v>
      </c>
      <c r="Y51" s="132">
        <v>-857181</v>
      </c>
      <c r="Z51" s="49">
        <v>3830307.9808499706</v>
      </c>
      <c r="AA51" s="33">
        <f t="shared" si="9"/>
        <v>19164640.704097535</v>
      </c>
      <c r="AB51" s="50">
        <f t="shared" si="10"/>
        <v>2760.6800207573515</v>
      </c>
    </row>
    <row r="52" spans="1:28" ht="14.4" x14ac:dyDescent="0.3">
      <c r="A52" s="31">
        <v>145</v>
      </c>
      <c r="B52" s="130" t="s">
        <v>355</v>
      </c>
      <c r="C52" s="135">
        <v>12294</v>
      </c>
      <c r="D52" s="136">
        <v>20030879.089971989</v>
      </c>
      <c r="E52" s="137">
        <v>8480030.9285272043</v>
      </c>
      <c r="F52" s="138">
        <f t="shared" si="4"/>
        <v>28510910.018499196</v>
      </c>
      <c r="G52" s="163">
        <v>-229583</v>
      </c>
      <c r="H52" s="139">
        <v>7030770.2633567173</v>
      </c>
      <c r="I52" s="140">
        <f t="shared" si="5"/>
        <v>35312097.281855911</v>
      </c>
      <c r="J52" s="137">
        <f t="shared" si="2"/>
        <v>2872.303341618343</v>
      </c>
      <c r="K52" s="141"/>
      <c r="L52" s="142">
        <f t="shared" si="11"/>
        <v>2246448.3668280877</v>
      </c>
      <c r="M52" s="143">
        <f t="shared" si="6"/>
        <v>0.37563629821014111</v>
      </c>
      <c r="N52" s="142">
        <f t="shared" si="12"/>
        <v>177.24678321685769</v>
      </c>
      <c r="O52" s="48"/>
      <c r="P52" s="86">
        <f t="shared" si="7"/>
        <v>4.1839143755646679E-2</v>
      </c>
      <c r="Q52" s="86">
        <f t="shared" si="8"/>
        <v>0.17563909070488926</v>
      </c>
      <c r="R52" s="129"/>
      <c r="S52" s="69">
        <v>145</v>
      </c>
      <c r="T52" s="41" t="s">
        <v>76</v>
      </c>
      <c r="U52" s="32">
        <v>12269</v>
      </c>
      <c r="V52" s="32">
        <v>19304001.447136782</v>
      </c>
      <c r="W52" s="30">
        <v>8061940.9724601517</v>
      </c>
      <c r="X52" s="49">
        <v>27365942.419596933</v>
      </c>
      <c r="Y52" s="132">
        <v>-280675</v>
      </c>
      <c r="Z52" s="49">
        <v>5980381.4954308905</v>
      </c>
      <c r="AA52" s="33">
        <f t="shared" si="9"/>
        <v>33065648.915027823</v>
      </c>
      <c r="AB52" s="50">
        <f t="shared" si="10"/>
        <v>2695.0565584014853</v>
      </c>
    </row>
    <row r="53" spans="1:28" ht="14.4" x14ac:dyDescent="0.3">
      <c r="A53" s="31">
        <v>146</v>
      </c>
      <c r="B53" s="130" t="s">
        <v>356</v>
      </c>
      <c r="C53" s="135">
        <v>4749</v>
      </c>
      <c r="D53" s="136">
        <v>17125675.706543736</v>
      </c>
      <c r="E53" s="137">
        <v>2923575.509656027</v>
      </c>
      <c r="F53" s="138">
        <f t="shared" si="4"/>
        <v>20049251.216199763</v>
      </c>
      <c r="G53" s="162">
        <v>-48166</v>
      </c>
      <c r="H53" s="139">
        <v>3398248.2664847337</v>
      </c>
      <c r="I53" s="140">
        <f t="shared" si="5"/>
        <v>23399333.482684497</v>
      </c>
      <c r="J53" s="137">
        <f t="shared" si="2"/>
        <v>4927.2127779921029</v>
      </c>
      <c r="K53" s="141"/>
      <c r="L53" s="142">
        <f t="shared" si="11"/>
        <v>862928.94385864958</v>
      </c>
      <c r="M53" s="143">
        <f t="shared" si="6"/>
        <v>0.28332945941884008</v>
      </c>
      <c r="N53" s="142">
        <f t="shared" si="12"/>
        <v>287.22831457315169</v>
      </c>
      <c r="O53" s="48"/>
      <c r="P53" s="86">
        <f t="shared" si="7"/>
        <v>1.6364994256788057E-2</v>
      </c>
      <c r="Q53" s="86">
        <f t="shared" si="8"/>
        <v>0.11576260266435501</v>
      </c>
      <c r="R53" s="129"/>
      <c r="S53" s="69">
        <v>146</v>
      </c>
      <c r="T53" s="41" t="s">
        <v>77</v>
      </c>
      <c r="U53" s="32">
        <v>4857</v>
      </c>
      <c r="V53" s="32">
        <v>16362986.938511208</v>
      </c>
      <c r="W53" s="30">
        <v>3363441.3913632175</v>
      </c>
      <c r="X53" s="49">
        <v>19726428.329874426</v>
      </c>
      <c r="Y53" s="132">
        <v>-235697</v>
      </c>
      <c r="Z53" s="49">
        <v>3045673.2089514192</v>
      </c>
      <c r="AA53" s="33">
        <f t="shared" si="9"/>
        <v>22536404.538825847</v>
      </c>
      <c r="AB53" s="50">
        <f t="shared" si="10"/>
        <v>4639.9844634189512</v>
      </c>
    </row>
    <row r="54" spans="1:28" ht="14.4" x14ac:dyDescent="0.3">
      <c r="A54" s="31">
        <v>148</v>
      </c>
      <c r="B54" s="130" t="s">
        <v>357</v>
      </c>
      <c r="C54" s="135">
        <v>6862</v>
      </c>
      <c r="D54" s="136">
        <v>22655876.818468232</v>
      </c>
      <c r="E54" s="137">
        <v>2013397.2395173514</v>
      </c>
      <c r="F54" s="138">
        <f t="shared" si="4"/>
        <v>24669274.057985581</v>
      </c>
      <c r="G54" s="163">
        <v>-678015</v>
      </c>
      <c r="H54" s="139">
        <v>3815325.5691645211</v>
      </c>
      <c r="I54" s="140">
        <f t="shared" si="5"/>
        <v>27806584.627150103</v>
      </c>
      <c r="J54" s="137">
        <f t="shared" si="2"/>
        <v>4052.2565763844509</v>
      </c>
      <c r="K54" s="141"/>
      <c r="L54" s="142">
        <f t="shared" si="11"/>
        <v>1576743.109862756</v>
      </c>
      <c r="M54" s="143">
        <f t="shared" si="6"/>
        <v>0.47949071197073467</v>
      </c>
      <c r="N54" s="142">
        <f t="shared" si="12"/>
        <v>254.68288052700973</v>
      </c>
      <c r="O54" s="48"/>
      <c r="P54" s="86">
        <f t="shared" si="7"/>
        <v>4.2082622845056816E-2</v>
      </c>
      <c r="Q54" s="86">
        <f t="shared" si="8"/>
        <v>0.16024808487546327</v>
      </c>
      <c r="R54" s="129"/>
      <c r="S54" s="69">
        <v>148</v>
      </c>
      <c r="T54" s="41" t="s">
        <v>78</v>
      </c>
      <c r="U54" s="32">
        <v>6907</v>
      </c>
      <c r="V54" s="32">
        <v>21634412.837641124</v>
      </c>
      <c r="W54" s="30">
        <v>2038637.1846636436</v>
      </c>
      <c r="X54" s="49">
        <v>23673050.022304766</v>
      </c>
      <c r="Y54" s="132">
        <v>-731579</v>
      </c>
      <c r="Z54" s="49">
        <v>3288370.494982583</v>
      </c>
      <c r="AA54" s="33">
        <f t="shared" si="9"/>
        <v>26229841.517287347</v>
      </c>
      <c r="AB54" s="50">
        <f t="shared" si="10"/>
        <v>3797.5736958574412</v>
      </c>
    </row>
    <row r="55" spans="1:28" ht="14.4" x14ac:dyDescent="0.3">
      <c r="A55" s="31">
        <v>149</v>
      </c>
      <c r="B55" s="130" t="s">
        <v>358</v>
      </c>
      <c r="C55" s="135">
        <v>5321</v>
      </c>
      <c r="D55" s="136">
        <v>7191250.719623724</v>
      </c>
      <c r="E55" s="137">
        <v>-474054.01027349744</v>
      </c>
      <c r="F55" s="138">
        <f t="shared" si="4"/>
        <v>6717196.7093502264</v>
      </c>
      <c r="G55" s="162">
        <v>-1115005</v>
      </c>
      <c r="H55" s="139">
        <v>2847437.0969383563</v>
      </c>
      <c r="I55" s="140">
        <f t="shared" si="5"/>
        <v>8449628.8062885832</v>
      </c>
      <c r="J55" s="137">
        <f t="shared" si="2"/>
        <v>1587.9775993776702</v>
      </c>
      <c r="K55" s="141"/>
      <c r="L55" s="142">
        <f t="shared" si="11"/>
        <v>845426.18655926455</v>
      </c>
      <c r="M55" s="143">
        <f t="shared" si="6"/>
        <v>0.36857913420713978</v>
      </c>
      <c r="N55" s="142">
        <f t="shared" si="12"/>
        <v>176.13158754526785</v>
      </c>
      <c r="O55" s="48"/>
      <c r="P55" s="86">
        <f t="shared" si="7"/>
        <v>5.5739282084197539E-2</v>
      </c>
      <c r="Q55" s="86">
        <f t="shared" si="8"/>
        <v>0.24139270415804681</v>
      </c>
      <c r="R55" s="129"/>
      <c r="S55" s="69">
        <v>149</v>
      </c>
      <c r="T55" s="41" t="s">
        <v>79</v>
      </c>
      <c r="U55" s="32">
        <v>5386</v>
      </c>
      <c r="V55" s="32">
        <v>6875208.7191235442</v>
      </c>
      <c r="W55" s="30">
        <v>-512656.12366701337</v>
      </c>
      <c r="X55" s="49">
        <v>6362552.5954565313</v>
      </c>
      <c r="Y55" s="132">
        <v>-1052094</v>
      </c>
      <c r="Z55" s="49">
        <v>2293744.0242727874</v>
      </c>
      <c r="AA55" s="33">
        <f t="shared" si="9"/>
        <v>7604202.6197293187</v>
      </c>
      <c r="AB55" s="50">
        <f t="shared" si="10"/>
        <v>1411.8460118324024</v>
      </c>
    </row>
    <row r="56" spans="1:28" ht="14.4" x14ac:dyDescent="0.3">
      <c r="A56" s="31">
        <v>151</v>
      </c>
      <c r="B56" s="130" t="s">
        <v>359</v>
      </c>
      <c r="C56" s="135">
        <v>1925</v>
      </c>
      <c r="D56" s="136">
        <v>5421923.5965869678</v>
      </c>
      <c r="E56" s="137">
        <v>1750511.9469124302</v>
      </c>
      <c r="F56" s="138">
        <f t="shared" si="4"/>
        <v>7172435.543499398</v>
      </c>
      <c r="G56" s="163">
        <v>-508908</v>
      </c>
      <c r="H56" s="139">
        <v>1630175.0067259241</v>
      </c>
      <c r="I56" s="140">
        <f t="shared" si="5"/>
        <v>8293702.5502253221</v>
      </c>
      <c r="J56" s="137">
        <f t="shared" si="2"/>
        <v>4308.4169092079592</v>
      </c>
      <c r="K56" s="141"/>
      <c r="L56" s="142">
        <f t="shared" si="11"/>
        <v>621410.89302462339</v>
      </c>
      <c r="M56" s="143">
        <f t="shared" si="6"/>
        <v>0.42719807369730822</v>
      </c>
      <c r="N56" s="142">
        <f t="shared" si="12"/>
        <v>375.92502955614009</v>
      </c>
      <c r="O56" s="48"/>
      <c r="P56" s="86">
        <f t="shared" si="7"/>
        <v>6.7606236082242477E-2</v>
      </c>
      <c r="Q56" s="86">
        <f t="shared" si="8"/>
        <v>0.1206878258492583</v>
      </c>
      <c r="R56" s="129"/>
      <c r="S56" s="69">
        <v>151</v>
      </c>
      <c r="T56" s="41" t="s">
        <v>80</v>
      </c>
      <c r="U56" s="32">
        <v>1951</v>
      </c>
      <c r="V56" s="32">
        <v>4926074.8838504897</v>
      </c>
      <c r="W56" s="30">
        <v>1792165.7006367615</v>
      </c>
      <c r="X56" s="49">
        <v>6718240.584487251</v>
      </c>
      <c r="Y56" s="132">
        <v>-500569</v>
      </c>
      <c r="Z56" s="49">
        <v>1454620.072713448</v>
      </c>
      <c r="AA56" s="33">
        <f t="shared" si="9"/>
        <v>7672291.6572006987</v>
      </c>
      <c r="AB56" s="50">
        <f t="shared" si="10"/>
        <v>3932.4918796518191</v>
      </c>
    </row>
    <row r="57" spans="1:28" ht="14.4" x14ac:dyDescent="0.3">
      <c r="A57" s="31">
        <v>152</v>
      </c>
      <c r="B57" s="130" t="s">
        <v>360</v>
      </c>
      <c r="C57" s="135">
        <v>4471</v>
      </c>
      <c r="D57" s="136">
        <v>8070977.0344419349</v>
      </c>
      <c r="E57" s="137">
        <v>3762608.899784565</v>
      </c>
      <c r="F57" s="138">
        <f t="shared" si="4"/>
        <v>11833585.9342265</v>
      </c>
      <c r="G57" s="162">
        <v>83201</v>
      </c>
      <c r="H57" s="139">
        <v>3069373.9177572746</v>
      </c>
      <c r="I57" s="140">
        <f t="shared" si="5"/>
        <v>14986160.851983774</v>
      </c>
      <c r="J57" s="137">
        <f t="shared" si="2"/>
        <v>3351.8588351562903</v>
      </c>
      <c r="K57" s="141"/>
      <c r="L57" s="142">
        <f t="shared" si="11"/>
        <v>395226.16897143051</v>
      </c>
      <c r="M57" s="143">
        <f t="shared" si="6"/>
        <v>0.14979842606136184</v>
      </c>
      <c r="N57" s="142">
        <f t="shared" si="12"/>
        <v>125.20366421149947</v>
      </c>
      <c r="O57" s="48"/>
      <c r="P57" s="86">
        <f t="shared" si="7"/>
        <v>-1.0094154666929533E-2</v>
      </c>
      <c r="Q57" s="86">
        <f t="shared" si="8"/>
        <v>0.16335257624874533</v>
      </c>
      <c r="R57" s="129"/>
      <c r="S57" s="69">
        <v>152</v>
      </c>
      <c r="T57" s="41" t="s">
        <v>81</v>
      </c>
      <c r="U57" s="32">
        <v>4522</v>
      </c>
      <c r="V57" s="32">
        <v>8306636.821448395</v>
      </c>
      <c r="W57" s="30">
        <v>3647617.2018167078</v>
      </c>
      <c r="X57" s="49">
        <v>11954254.023265103</v>
      </c>
      <c r="Y57" s="131">
        <v>-1706</v>
      </c>
      <c r="Z57" s="49">
        <v>2638386.6597472411</v>
      </c>
      <c r="AA57" s="33">
        <f t="shared" si="9"/>
        <v>14590934.683012344</v>
      </c>
      <c r="AB57" s="50">
        <f t="shared" si="10"/>
        <v>3226.6551709447908</v>
      </c>
    </row>
    <row r="58" spans="1:28" ht="14.4" x14ac:dyDescent="0.3">
      <c r="A58" s="31">
        <v>153</v>
      </c>
      <c r="B58" s="130" t="s">
        <v>82</v>
      </c>
      <c r="C58" s="135">
        <v>26075</v>
      </c>
      <c r="D58" s="136">
        <v>50336123.710306853</v>
      </c>
      <c r="E58" s="137">
        <v>9469194.7218488697</v>
      </c>
      <c r="F58" s="138">
        <f t="shared" si="4"/>
        <v>59805318.432155721</v>
      </c>
      <c r="G58" s="163">
        <v>-1173353</v>
      </c>
      <c r="H58" s="139">
        <v>12758780.584468951</v>
      </c>
      <c r="I58" s="140">
        <f t="shared" si="5"/>
        <v>71390746.016624674</v>
      </c>
      <c r="J58" s="137">
        <f t="shared" si="2"/>
        <v>2737.9001348657594</v>
      </c>
      <c r="K58" s="141"/>
      <c r="L58" s="142">
        <f t="shared" si="11"/>
        <v>4422671.2346216887</v>
      </c>
      <c r="M58" s="143">
        <f t="shared" si="6"/>
        <v>0.3983286241058292</v>
      </c>
      <c r="N58" s="142">
        <f t="shared" si="12"/>
        <v>211.56564029796891</v>
      </c>
      <c r="O58" s="48"/>
      <c r="P58" s="86">
        <f t="shared" si="7"/>
        <v>4.3546721599362348E-2</v>
      </c>
      <c r="Q58" s="86">
        <f t="shared" si="8"/>
        <v>0.14912170628808008</v>
      </c>
      <c r="R58" s="129"/>
      <c r="S58" s="69">
        <v>153</v>
      </c>
      <c r="T58" s="41" t="s">
        <v>82</v>
      </c>
      <c r="U58" s="32">
        <v>26508</v>
      </c>
      <c r="V58" s="32">
        <v>48430443.701657526</v>
      </c>
      <c r="W58" s="30">
        <v>8879226.4782236367</v>
      </c>
      <c r="X58" s="49">
        <v>57309670.179881163</v>
      </c>
      <c r="Y58" s="132">
        <v>-1444667</v>
      </c>
      <c r="Z58" s="49">
        <v>11103071.602121819</v>
      </c>
      <c r="AA58" s="33">
        <f t="shared" si="9"/>
        <v>66968074.782002985</v>
      </c>
      <c r="AB58" s="50">
        <f t="shared" si="10"/>
        <v>2526.3344945677904</v>
      </c>
    </row>
    <row r="59" spans="1:28" ht="14.4" x14ac:dyDescent="0.3">
      <c r="A59" s="31">
        <v>165</v>
      </c>
      <c r="B59" s="130" t="s">
        <v>83</v>
      </c>
      <c r="C59" s="135">
        <v>16237</v>
      </c>
      <c r="D59" s="136">
        <v>19844355.114684224</v>
      </c>
      <c r="E59" s="137">
        <v>5296405.927394961</v>
      </c>
      <c r="F59" s="138">
        <f t="shared" si="4"/>
        <v>25140761.042079184</v>
      </c>
      <c r="G59" s="162">
        <v>-2047241</v>
      </c>
      <c r="H59" s="139">
        <v>8274236.0939610945</v>
      </c>
      <c r="I59" s="140">
        <f t="shared" si="5"/>
        <v>31367756.136040278</v>
      </c>
      <c r="J59" s="137">
        <f t="shared" si="2"/>
        <v>1931.8689496853037</v>
      </c>
      <c r="K59" s="141"/>
      <c r="L59" s="142">
        <f t="shared" si="11"/>
        <v>2880119.8959086835</v>
      </c>
      <c r="M59" s="143">
        <f t="shared" si="6"/>
        <v>0.42098833721828244</v>
      </c>
      <c r="N59" s="142">
        <f t="shared" si="12"/>
        <v>196.19379949145764</v>
      </c>
      <c r="O59" s="48"/>
      <c r="P59" s="86">
        <f t="shared" si="7"/>
        <v>5.0869190838169098E-2</v>
      </c>
      <c r="Q59" s="86">
        <f t="shared" si="8"/>
        <v>0.20944857187939103</v>
      </c>
      <c r="R59" s="129"/>
      <c r="S59" s="69">
        <v>165</v>
      </c>
      <c r="T59" s="41" t="s">
        <v>83</v>
      </c>
      <c r="U59" s="32">
        <v>16413</v>
      </c>
      <c r="V59" s="32">
        <v>18997608.929666057</v>
      </c>
      <c r="W59" s="30">
        <v>4926168.892792521</v>
      </c>
      <c r="X59" s="49">
        <v>23923777.82245858</v>
      </c>
      <c r="Y59" s="132">
        <v>-2277471</v>
      </c>
      <c r="Z59" s="49">
        <v>6841329.417673016</v>
      </c>
      <c r="AA59" s="33">
        <f t="shared" si="9"/>
        <v>28487636.240131594</v>
      </c>
      <c r="AB59" s="50">
        <f t="shared" si="10"/>
        <v>1735.6751501938461</v>
      </c>
    </row>
    <row r="60" spans="1:28" ht="14.4" x14ac:dyDescent="0.3">
      <c r="A60" s="31">
        <v>167</v>
      </c>
      <c r="B60" s="130" t="s">
        <v>84</v>
      </c>
      <c r="C60" s="135">
        <v>76935</v>
      </c>
      <c r="D60" s="136">
        <v>89171409.997407198</v>
      </c>
      <c r="E60" s="137">
        <v>46358486.065829672</v>
      </c>
      <c r="F60" s="138">
        <f t="shared" si="4"/>
        <v>135529896.06323686</v>
      </c>
      <c r="G60" s="163">
        <v>-1044024</v>
      </c>
      <c r="H60" s="139">
        <v>40867330.809644595</v>
      </c>
      <c r="I60" s="140">
        <f t="shared" si="5"/>
        <v>175353202.87288147</v>
      </c>
      <c r="J60" s="137">
        <f t="shared" si="2"/>
        <v>2279.2383554023718</v>
      </c>
      <c r="K60" s="141"/>
      <c r="L60" s="142">
        <f t="shared" si="11"/>
        <v>10574083.548926473</v>
      </c>
      <c r="M60" s="143">
        <f t="shared" si="6"/>
        <v>0.29784462057330652</v>
      </c>
      <c r="N60" s="142">
        <f t="shared" si="12"/>
        <v>135.07284695793442</v>
      </c>
      <c r="O60" s="48"/>
      <c r="P60" s="86">
        <f t="shared" si="7"/>
        <v>3.2016897015886281E-2</v>
      </c>
      <c r="Q60" s="86">
        <f t="shared" si="8"/>
        <v>0.15112714804283534</v>
      </c>
      <c r="R60" s="129"/>
      <c r="S60" s="69">
        <v>167</v>
      </c>
      <c r="T60" s="41" t="s">
        <v>84</v>
      </c>
      <c r="U60" s="32">
        <v>76850</v>
      </c>
      <c r="V60" s="32">
        <v>85906396.131534562</v>
      </c>
      <c r="W60" s="30">
        <v>45418872.33560624</v>
      </c>
      <c r="X60" s="49">
        <v>131325268.46714079</v>
      </c>
      <c r="Y60" s="132">
        <v>-2048162</v>
      </c>
      <c r="Z60" s="49">
        <v>35502012.856814191</v>
      </c>
      <c r="AA60" s="33">
        <f t="shared" si="9"/>
        <v>164779119.323955</v>
      </c>
      <c r="AB60" s="50">
        <f t="shared" si="10"/>
        <v>2144.1655084444374</v>
      </c>
    </row>
    <row r="61" spans="1:28" ht="14.4" x14ac:dyDescent="0.3">
      <c r="A61" s="31">
        <v>169</v>
      </c>
      <c r="B61" s="130" t="s">
        <v>361</v>
      </c>
      <c r="C61" s="135">
        <v>5061</v>
      </c>
      <c r="D61" s="136">
        <v>6594915.4971405733</v>
      </c>
      <c r="E61" s="137">
        <v>2026151.1569787608</v>
      </c>
      <c r="F61" s="138">
        <f t="shared" si="4"/>
        <v>8621066.6541193351</v>
      </c>
      <c r="G61" s="162">
        <v>-1291424</v>
      </c>
      <c r="H61" s="139">
        <v>2990542.8289522468</v>
      </c>
      <c r="I61" s="140">
        <f t="shared" si="5"/>
        <v>10320185.483071582</v>
      </c>
      <c r="J61" s="137">
        <f t="shared" si="2"/>
        <v>2039.15935251365</v>
      </c>
      <c r="K61" s="141"/>
      <c r="L61" s="142">
        <f t="shared" si="11"/>
        <v>6646.0911553874612</v>
      </c>
      <c r="M61" s="143">
        <f t="shared" si="6"/>
        <v>2.5935507399670894E-3</v>
      </c>
      <c r="N61" s="142">
        <f t="shared" si="12"/>
        <v>29.897830612969074</v>
      </c>
      <c r="O61" s="48"/>
      <c r="P61" s="86">
        <f t="shared" si="7"/>
        <v>-5.0295657625229473E-2</v>
      </c>
      <c r="Q61" s="86">
        <f t="shared" si="8"/>
        <v>0.16702049153284548</v>
      </c>
      <c r="R61" s="129"/>
      <c r="S61" s="69">
        <v>169</v>
      </c>
      <c r="T61" s="41" t="s">
        <v>85</v>
      </c>
      <c r="U61" s="32">
        <v>5133</v>
      </c>
      <c r="V61" s="32">
        <v>6737694.1089582751</v>
      </c>
      <c r="W61" s="30">
        <v>2339938.0229134625</v>
      </c>
      <c r="X61" s="49">
        <v>9077632.1318717375</v>
      </c>
      <c r="Y61" s="132">
        <v>-1326638</v>
      </c>
      <c r="Z61" s="49">
        <v>2562545.2600444579</v>
      </c>
      <c r="AA61" s="33">
        <f t="shared" si="9"/>
        <v>10313539.391916195</v>
      </c>
      <c r="AB61" s="50">
        <f t="shared" si="10"/>
        <v>2009.2615219006809</v>
      </c>
    </row>
    <row r="62" spans="1:28" ht="14.4" x14ac:dyDescent="0.3">
      <c r="A62" s="31">
        <v>171</v>
      </c>
      <c r="B62" s="130" t="s">
        <v>362</v>
      </c>
      <c r="C62" s="135">
        <v>4689</v>
      </c>
      <c r="D62" s="136">
        <v>8233717.3672612421</v>
      </c>
      <c r="E62" s="137">
        <v>2581636.3440781143</v>
      </c>
      <c r="F62" s="138">
        <f t="shared" si="4"/>
        <v>10815353.711339356</v>
      </c>
      <c r="G62" s="163">
        <v>-135669</v>
      </c>
      <c r="H62" s="139">
        <v>3093205.4594380111</v>
      </c>
      <c r="I62" s="140">
        <f t="shared" si="5"/>
        <v>13772890.170777367</v>
      </c>
      <c r="J62" s="137">
        <f t="shared" si="2"/>
        <v>2937.2766412406413</v>
      </c>
      <c r="K62" s="141"/>
      <c r="L62" s="142">
        <f t="shared" si="11"/>
        <v>825724.59908307903</v>
      </c>
      <c r="M62" s="143">
        <f t="shared" si="6"/>
        <v>0.30512357344068447</v>
      </c>
      <c r="N62" s="142">
        <f t="shared" si="12"/>
        <v>221.27798974194457</v>
      </c>
      <c r="O62" s="48"/>
      <c r="P62" s="86">
        <f t="shared" si="7"/>
        <v>3.3173032850531747E-2</v>
      </c>
      <c r="Q62" s="86">
        <f t="shared" si="8"/>
        <v>0.14300809763692168</v>
      </c>
      <c r="R62" s="129"/>
      <c r="S62" s="69">
        <v>171</v>
      </c>
      <c r="T62" s="41" t="s">
        <v>86</v>
      </c>
      <c r="U62" s="32">
        <v>4767</v>
      </c>
      <c r="V62" s="32">
        <v>7617991.9193720259</v>
      </c>
      <c r="W62" s="30">
        <v>2850103.324557947</v>
      </c>
      <c r="X62" s="49">
        <v>10468095.243929973</v>
      </c>
      <c r="Y62" s="132">
        <v>-227127</v>
      </c>
      <c r="Z62" s="49">
        <v>2706197.3277643151</v>
      </c>
      <c r="AA62" s="33">
        <f t="shared" si="9"/>
        <v>12947165.571694288</v>
      </c>
      <c r="AB62" s="50">
        <f t="shared" si="10"/>
        <v>2715.9986514986967</v>
      </c>
    </row>
    <row r="63" spans="1:28" ht="14.4" x14ac:dyDescent="0.3">
      <c r="A63" s="31">
        <v>172</v>
      </c>
      <c r="B63" s="130" t="s">
        <v>87</v>
      </c>
      <c r="C63" s="135">
        <v>4297</v>
      </c>
      <c r="D63" s="136">
        <v>10522513.763905447</v>
      </c>
      <c r="E63" s="137">
        <v>3557418.6515937429</v>
      </c>
      <c r="F63" s="138">
        <f t="shared" si="4"/>
        <v>14079932.41549919</v>
      </c>
      <c r="G63" s="162">
        <v>78790</v>
      </c>
      <c r="H63" s="139">
        <v>3091260.8173740744</v>
      </c>
      <c r="I63" s="140">
        <f t="shared" si="5"/>
        <v>17249983.232873265</v>
      </c>
      <c r="J63" s="137">
        <f t="shared" si="2"/>
        <v>4014.4247691117675</v>
      </c>
      <c r="K63" s="141"/>
      <c r="L63" s="142">
        <f t="shared" si="11"/>
        <v>880944.49460663274</v>
      </c>
      <c r="M63" s="143">
        <f t="shared" si="6"/>
        <v>0.32201391245091987</v>
      </c>
      <c r="N63" s="142">
        <f t="shared" si="12"/>
        <v>274.63981634351694</v>
      </c>
      <c r="O63" s="48"/>
      <c r="P63" s="86">
        <f t="shared" si="7"/>
        <v>3.2309684473152744E-2</v>
      </c>
      <c r="Q63" s="86">
        <f t="shared" si="8"/>
        <v>0.12995653676607866</v>
      </c>
      <c r="R63" s="129"/>
      <c r="S63" s="69">
        <v>172</v>
      </c>
      <c r="T63" s="41" t="s">
        <v>87</v>
      </c>
      <c r="U63" s="32">
        <v>4377</v>
      </c>
      <c r="V63" s="32">
        <v>10003219.951032614</v>
      </c>
      <c r="W63" s="30">
        <v>3636032.5206566281</v>
      </c>
      <c r="X63" s="49">
        <v>13639252.471689243</v>
      </c>
      <c r="Y63" s="131">
        <v>-5948</v>
      </c>
      <c r="Z63" s="49">
        <v>2735734.2665773886</v>
      </c>
      <c r="AA63" s="33">
        <f t="shared" si="9"/>
        <v>16369038.738266632</v>
      </c>
      <c r="AB63" s="50">
        <f t="shared" si="10"/>
        <v>3739.7849527682506</v>
      </c>
    </row>
    <row r="64" spans="1:28" ht="14.4" x14ac:dyDescent="0.3">
      <c r="A64" s="31">
        <v>176</v>
      </c>
      <c r="B64" s="130" t="s">
        <v>363</v>
      </c>
      <c r="C64" s="135">
        <v>4527</v>
      </c>
      <c r="D64" s="136">
        <v>14409344.731041979</v>
      </c>
      <c r="E64" s="137">
        <v>4553891.9203164484</v>
      </c>
      <c r="F64" s="138">
        <f t="shared" si="4"/>
        <v>18963236.651358426</v>
      </c>
      <c r="G64" s="163">
        <v>-82170</v>
      </c>
      <c r="H64" s="139">
        <v>3263766.8406399847</v>
      </c>
      <c r="I64" s="140">
        <f t="shared" si="5"/>
        <v>22144833.491998412</v>
      </c>
      <c r="J64" s="137">
        <f t="shared" si="2"/>
        <v>4891.7237667325853</v>
      </c>
      <c r="K64" s="141"/>
      <c r="L64" s="142">
        <f t="shared" si="11"/>
        <v>892726.34990851954</v>
      </c>
      <c r="M64" s="143">
        <f t="shared" si="6"/>
        <v>0.30437370423710086</v>
      </c>
      <c r="N64" s="142">
        <f t="shared" si="12"/>
        <v>277.7187423969599</v>
      </c>
      <c r="O64" s="48"/>
      <c r="P64" s="86">
        <f t="shared" si="7"/>
        <v>2.9218735897083681E-2</v>
      </c>
      <c r="Q64" s="86">
        <f t="shared" si="8"/>
        <v>0.1127763879195558</v>
      </c>
      <c r="R64" s="129"/>
      <c r="S64" s="69">
        <v>176</v>
      </c>
      <c r="T64" s="41" t="s">
        <v>88</v>
      </c>
      <c r="U64" s="32">
        <v>4606</v>
      </c>
      <c r="V64" s="32">
        <v>13526552.461679129</v>
      </c>
      <c r="W64" s="30">
        <v>4898332.346533929</v>
      </c>
      <c r="X64" s="49">
        <v>18424884.808213059</v>
      </c>
      <c r="Y64" s="132">
        <v>-105772</v>
      </c>
      <c r="Z64" s="49">
        <v>2932994.3338768319</v>
      </c>
      <c r="AA64" s="33">
        <f t="shared" si="9"/>
        <v>21252107.142089892</v>
      </c>
      <c r="AB64" s="50">
        <f t="shared" si="10"/>
        <v>4614.0050243356254</v>
      </c>
    </row>
    <row r="65" spans="1:28" ht="14.4" x14ac:dyDescent="0.3">
      <c r="A65" s="31">
        <v>177</v>
      </c>
      <c r="B65" s="130" t="s">
        <v>89</v>
      </c>
      <c r="C65" s="135">
        <v>1800</v>
      </c>
      <c r="D65" s="136">
        <v>3445559.2913256972</v>
      </c>
      <c r="E65" s="137">
        <v>568879.60183024837</v>
      </c>
      <c r="F65" s="138">
        <f t="shared" si="4"/>
        <v>4014438.8931559455</v>
      </c>
      <c r="G65" s="162">
        <v>-479945</v>
      </c>
      <c r="H65" s="139">
        <v>1224630.7429277042</v>
      </c>
      <c r="I65" s="140">
        <f t="shared" si="5"/>
        <v>4759124.6360836495</v>
      </c>
      <c r="J65" s="137">
        <f t="shared" si="2"/>
        <v>2643.958131157583</v>
      </c>
      <c r="K65" s="141"/>
      <c r="L65" s="142">
        <f t="shared" si="11"/>
        <v>142424.49995904043</v>
      </c>
      <c r="M65" s="143">
        <f t="shared" si="6"/>
        <v>0.13509969263028598</v>
      </c>
      <c r="N65" s="142">
        <f t="shared" si="12"/>
        <v>140.32465169738271</v>
      </c>
      <c r="O65" s="48"/>
      <c r="P65" s="86">
        <f t="shared" si="7"/>
        <v>-1.1854211851769492E-3</v>
      </c>
      <c r="Q65" s="86">
        <f t="shared" si="8"/>
        <v>0.1616487121437129</v>
      </c>
      <c r="R65" s="129"/>
      <c r="S65" s="69">
        <v>177</v>
      </c>
      <c r="T65" s="41" t="s">
        <v>89</v>
      </c>
      <c r="U65" s="32">
        <v>1844</v>
      </c>
      <c r="V65" s="32">
        <v>3217148.931367395</v>
      </c>
      <c r="W65" s="30">
        <v>802054.41057762597</v>
      </c>
      <c r="X65" s="49">
        <v>4019203.3419450209</v>
      </c>
      <c r="Y65" s="132">
        <v>-456721</v>
      </c>
      <c r="Z65" s="49">
        <v>1054217.7941795881</v>
      </c>
      <c r="AA65" s="33">
        <f t="shared" si="9"/>
        <v>4616700.136124609</v>
      </c>
      <c r="AB65" s="50">
        <f t="shared" si="10"/>
        <v>2503.6334794602003</v>
      </c>
    </row>
    <row r="66" spans="1:28" ht="14.4" x14ac:dyDescent="0.3">
      <c r="A66" s="31">
        <v>178</v>
      </c>
      <c r="B66" s="130" t="s">
        <v>90</v>
      </c>
      <c r="C66" s="135">
        <v>5932</v>
      </c>
      <c r="D66" s="136">
        <v>15504023.008739166</v>
      </c>
      <c r="E66" s="137">
        <v>4588897.1601710953</v>
      </c>
      <c r="F66" s="138">
        <f t="shared" si="4"/>
        <v>20092920.168910261</v>
      </c>
      <c r="G66" s="163">
        <v>-581018</v>
      </c>
      <c r="H66" s="139">
        <v>4471020.1454842491</v>
      </c>
      <c r="I66" s="140">
        <f t="shared" si="5"/>
        <v>23982922.314394511</v>
      </c>
      <c r="J66" s="137">
        <f t="shared" si="2"/>
        <v>4042.9740921096613</v>
      </c>
      <c r="K66" s="141"/>
      <c r="L66" s="142">
        <f t="shared" si="11"/>
        <v>456354.16440073401</v>
      </c>
      <c r="M66" s="143">
        <f t="shared" si="6"/>
        <v>0.11544012173221857</v>
      </c>
      <c r="N66" s="142">
        <f t="shared" si="12"/>
        <v>196.24941094651922</v>
      </c>
      <c r="O66" s="48"/>
      <c r="P66" s="86">
        <f t="shared" si="7"/>
        <v>-3.7281751179824019E-3</v>
      </c>
      <c r="Q66" s="86">
        <f t="shared" si="8"/>
        <v>0.13099682247815414</v>
      </c>
      <c r="R66" s="129"/>
      <c r="S66" s="69">
        <v>178</v>
      </c>
      <c r="T66" s="41" t="s">
        <v>90</v>
      </c>
      <c r="U66" s="32">
        <v>6116</v>
      </c>
      <c r="V66" s="32">
        <v>14922842.876175152</v>
      </c>
      <c r="W66" s="30">
        <v>5245267.5401660316</v>
      </c>
      <c r="X66" s="49">
        <v>20168110.416341186</v>
      </c>
      <c r="Y66" s="132">
        <v>-594710</v>
      </c>
      <c r="Z66" s="49">
        <v>3953167.7336525936</v>
      </c>
      <c r="AA66" s="33">
        <f t="shared" si="9"/>
        <v>23526568.149993777</v>
      </c>
      <c r="AB66" s="50">
        <f t="shared" si="10"/>
        <v>3846.7246811631421</v>
      </c>
    </row>
    <row r="67" spans="1:28" ht="14.4" x14ac:dyDescent="0.3">
      <c r="A67" s="31">
        <v>179</v>
      </c>
      <c r="B67" s="130" t="s">
        <v>91</v>
      </c>
      <c r="C67" s="135">
        <v>143420</v>
      </c>
      <c r="D67" s="136">
        <v>117034766.81125498</v>
      </c>
      <c r="E67" s="137">
        <v>58224618.289030887</v>
      </c>
      <c r="F67" s="138">
        <f t="shared" si="4"/>
        <v>175259385.10028586</v>
      </c>
      <c r="G67" s="162">
        <v>-22721521</v>
      </c>
      <c r="H67" s="139">
        <v>68129689.361854389</v>
      </c>
      <c r="I67" s="140">
        <f t="shared" si="5"/>
        <v>220667553.46214026</v>
      </c>
      <c r="J67" s="137">
        <f t="shared" si="2"/>
        <v>1538.6107478883018</v>
      </c>
      <c r="K67" s="141"/>
      <c r="L67" s="142">
        <f t="shared" si="11"/>
        <v>10723326.064377666</v>
      </c>
      <c r="M67" s="143">
        <f t="shared" si="6"/>
        <v>0.18144108946657486</v>
      </c>
      <c r="N67" s="142">
        <f t="shared" si="12"/>
        <v>64.28330829727247</v>
      </c>
      <c r="O67" s="48"/>
      <c r="P67" s="86">
        <f t="shared" si="7"/>
        <v>1.4737646710494712E-2</v>
      </c>
      <c r="Q67" s="86">
        <f t="shared" si="8"/>
        <v>0.15276967133346075</v>
      </c>
      <c r="R67" s="129"/>
      <c r="S67" s="69">
        <v>179</v>
      </c>
      <c r="T67" s="41" t="s">
        <v>91</v>
      </c>
      <c r="U67" s="32">
        <v>142400</v>
      </c>
      <c r="V67" s="32">
        <v>118072174.71834891</v>
      </c>
      <c r="W67" s="30">
        <v>54641812.65408124</v>
      </c>
      <c r="X67" s="49">
        <v>172713987.37243015</v>
      </c>
      <c r="Y67" s="132">
        <v>-21870629</v>
      </c>
      <c r="Z67" s="49">
        <v>59100869.025332436</v>
      </c>
      <c r="AA67" s="33">
        <f t="shared" si="9"/>
        <v>209944227.3977626</v>
      </c>
      <c r="AB67" s="50">
        <f t="shared" si="10"/>
        <v>1474.3274395910294</v>
      </c>
    </row>
    <row r="68" spans="1:28" ht="14.4" x14ac:dyDescent="0.3">
      <c r="A68" s="31">
        <v>181</v>
      </c>
      <c r="B68" s="130" t="s">
        <v>92</v>
      </c>
      <c r="C68" s="135">
        <v>1707</v>
      </c>
      <c r="D68" s="136">
        <v>2929226.9032296399</v>
      </c>
      <c r="E68" s="137">
        <v>1756308.0528151831</v>
      </c>
      <c r="F68" s="138">
        <f t="shared" si="4"/>
        <v>4685534.9560448229</v>
      </c>
      <c r="G68" s="163">
        <v>-369016</v>
      </c>
      <c r="H68" s="139">
        <v>1389005.6133389068</v>
      </c>
      <c r="I68" s="140">
        <f t="shared" si="5"/>
        <v>5705524.5693837292</v>
      </c>
      <c r="J68" s="137">
        <f t="shared" si="2"/>
        <v>3342.4279844075741</v>
      </c>
      <c r="K68" s="141"/>
      <c r="L68" s="142">
        <f t="shared" si="11"/>
        <v>243953.37933156919</v>
      </c>
      <c r="M68" s="143">
        <f t="shared" si="6"/>
        <v>0.19960581013418927</v>
      </c>
      <c r="N68" s="142">
        <f t="shared" si="12"/>
        <v>201.78900220391688</v>
      </c>
      <c r="O68" s="48"/>
      <c r="P68" s="86">
        <f t="shared" si="7"/>
        <v>1.915809537905333E-2</v>
      </c>
      <c r="Q68" s="86">
        <f t="shared" si="8"/>
        <v>0.13650235750421702</v>
      </c>
      <c r="R68" s="129"/>
      <c r="S68" s="69">
        <v>181</v>
      </c>
      <c r="T68" s="41" t="s">
        <v>92</v>
      </c>
      <c r="U68" s="32">
        <v>1739</v>
      </c>
      <c r="V68" s="32">
        <v>2802463.0488440427</v>
      </c>
      <c r="W68" s="30">
        <v>1794993.3980893858</v>
      </c>
      <c r="X68" s="49">
        <v>4597456.4469334288</v>
      </c>
      <c r="Y68" s="132">
        <v>-358061</v>
      </c>
      <c r="Z68" s="49">
        <v>1222175.7431187315</v>
      </c>
      <c r="AA68" s="33">
        <f t="shared" si="9"/>
        <v>5461571.1900521601</v>
      </c>
      <c r="AB68" s="50">
        <f t="shared" si="10"/>
        <v>3140.6389822036572</v>
      </c>
    </row>
    <row r="69" spans="1:28" ht="14.4" x14ac:dyDescent="0.3">
      <c r="A69" s="31">
        <v>182</v>
      </c>
      <c r="B69" s="130" t="s">
        <v>93</v>
      </c>
      <c r="C69" s="135">
        <v>19887</v>
      </c>
      <c r="D69" s="136">
        <v>37243793.690767735</v>
      </c>
      <c r="E69" s="137">
        <v>1317041.3091496921</v>
      </c>
      <c r="F69" s="138">
        <f t="shared" si="4"/>
        <v>38560834.999917425</v>
      </c>
      <c r="G69" s="162">
        <v>-2110897</v>
      </c>
      <c r="H69" s="139">
        <v>10917291.918066751</v>
      </c>
      <c r="I69" s="140">
        <f t="shared" si="5"/>
        <v>47367229.917984173</v>
      </c>
      <c r="J69" s="137">
        <f t="shared" si="2"/>
        <v>2381.8187719607872</v>
      </c>
      <c r="K69" s="141"/>
      <c r="L69" s="142">
        <f t="shared" si="11"/>
        <v>807359.4351612553</v>
      </c>
      <c r="M69" s="143">
        <f t="shared" si="6"/>
        <v>8.5467223686124846E-2</v>
      </c>
      <c r="N69" s="142">
        <f t="shared" si="12"/>
        <v>74.818946233757288</v>
      </c>
      <c r="O69" s="48"/>
      <c r="P69" s="86">
        <f t="shared" si="7"/>
        <v>-1.7037506513381429E-2</v>
      </c>
      <c r="Q69" s="86">
        <f t="shared" si="8"/>
        <v>0.15570660324514574</v>
      </c>
      <c r="R69" s="129"/>
      <c r="S69" s="69">
        <v>182</v>
      </c>
      <c r="T69" s="41" t="s">
        <v>93</v>
      </c>
      <c r="U69" s="32">
        <v>20182</v>
      </c>
      <c r="V69" s="32">
        <v>35726504.851418145</v>
      </c>
      <c r="W69" s="30">
        <v>3502697.9466867521</v>
      </c>
      <c r="X69" s="49">
        <v>39229202.798104897</v>
      </c>
      <c r="Y69" s="132">
        <v>-2115754</v>
      </c>
      <c r="Z69" s="49">
        <v>9446421.6847180203</v>
      </c>
      <c r="AA69" s="33">
        <f t="shared" si="9"/>
        <v>46559870.482822917</v>
      </c>
      <c r="AB69" s="50">
        <f t="shared" si="10"/>
        <v>2306.9998257270299</v>
      </c>
    </row>
    <row r="70" spans="1:28" ht="14.4" x14ac:dyDescent="0.3">
      <c r="A70" s="31">
        <v>186</v>
      </c>
      <c r="B70" s="130" t="s">
        <v>364</v>
      </c>
      <c r="C70" s="135">
        <v>44455</v>
      </c>
      <c r="D70" s="136">
        <v>32418811.871025719</v>
      </c>
      <c r="E70" s="137">
        <v>-4500850.6568917381</v>
      </c>
      <c r="F70" s="138">
        <f t="shared" si="4"/>
        <v>27917961.214133982</v>
      </c>
      <c r="G70" s="163">
        <v>-349842</v>
      </c>
      <c r="H70" s="139">
        <v>17314322.586308207</v>
      </c>
      <c r="I70" s="140">
        <f t="shared" si="5"/>
        <v>44882441.800442189</v>
      </c>
      <c r="J70" s="137">
        <f t="shared" si="2"/>
        <v>1009.615156910183</v>
      </c>
      <c r="K70" s="141"/>
      <c r="L70" s="142">
        <f t="shared" si="11"/>
        <v>5023170.7272286117</v>
      </c>
      <c r="M70" s="143">
        <f t="shared" si="6"/>
        <v>0.35602924031729416</v>
      </c>
      <c r="N70" s="142">
        <f t="shared" si="12"/>
        <v>97.733226201355137</v>
      </c>
      <c r="O70" s="48"/>
      <c r="P70" s="86">
        <f t="shared" si="7"/>
        <v>6.8499511088141229E-2</v>
      </c>
      <c r="Q70" s="86">
        <f t="shared" si="8"/>
        <v>0.22719402778748687</v>
      </c>
      <c r="R70" s="129"/>
      <c r="S70" s="69">
        <v>186</v>
      </c>
      <c r="T70" s="41" t="s">
        <v>94</v>
      </c>
      <c r="U70" s="32">
        <v>43711</v>
      </c>
      <c r="V70" s="32">
        <v>31422364.77995722</v>
      </c>
      <c r="W70" s="30">
        <v>-5294171.9970678585</v>
      </c>
      <c r="X70" s="49">
        <v>26128192.782889362</v>
      </c>
      <c r="Y70" s="132">
        <v>-377793</v>
      </c>
      <c r="Z70" s="49">
        <v>14108871.290324213</v>
      </c>
      <c r="AA70" s="33">
        <f t="shared" si="9"/>
        <v>39859271.073213577</v>
      </c>
      <c r="AB70" s="50">
        <f t="shared" si="10"/>
        <v>911.88193070882789</v>
      </c>
    </row>
    <row r="71" spans="1:28" ht="14.4" x14ac:dyDescent="0.3">
      <c r="A71" s="31">
        <v>202</v>
      </c>
      <c r="B71" s="130" t="s">
        <v>365</v>
      </c>
      <c r="C71" s="135">
        <v>34667</v>
      </c>
      <c r="D71" s="136">
        <v>34936825.605000734</v>
      </c>
      <c r="E71" s="137">
        <v>-2947245.4062355394</v>
      </c>
      <c r="F71" s="138">
        <f t="shared" si="4"/>
        <v>31989580.198765196</v>
      </c>
      <c r="G71" s="162">
        <v>-3504684</v>
      </c>
      <c r="H71" s="139">
        <v>12430011.609501114</v>
      </c>
      <c r="I71" s="140">
        <f t="shared" si="5"/>
        <v>40914907.808266312</v>
      </c>
      <c r="J71" s="137">
        <f t="shared" si="2"/>
        <v>1180.2263769079041</v>
      </c>
      <c r="K71" s="141"/>
      <c r="L71" s="142">
        <f t="shared" si="11"/>
        <v>3783179.6791769713</v>
      </c>
      <c r="M71" s="143">
        <f t="shared" si="6"/>
        <v>0.36597189591028456</v>
      </c>
      <c r="N71" s="142">
        <f t="shared" si="12"/>
        <v>86.08935451083471</v>
      </c>
      <c r="O71" s="48"/>
      <c r="P71" s="86">
        <f t="shared" si="7"/>
        <v>8.6147732434815216E-2</v>
      </c>
      <c r="Q71" s="86">
        <f t="shared" si="8"/>
        <v>0.20243691832940125</v>
      </c>
      <c r="R71" s="129"/>
      <c r="S71" s="69">
        <v>202</v>
      </c>
      <c r="T71" s="41" t="s">
        <v>95</v>
      </c>
      <c r="U71" s="32">
        <v>33937</v>
      </c>
      <c r="V71" s="32">
        <v>32865498.236981705</v>
      </c>
      <c r="W71" s="30">
        <v>-3413169.3838392175</v>
      </c>
      <c r="X71" s="49">
        <v>29452328.853142489</v>
      </c>
      <c r="Y71" s="132">
        <v>-2657951</v>
      </c>
      <c r="Z71" s="49">
        <v>10337350.275946848</v>
      </c>
      <c r="AA71" s="33">
        <f t="shared" si="9"/>
        <v>37131728.129089341</v>
      </c>
      <c r="AB71" s="50">
        <f t="shared" si="10"/>
        <v>1094.1370223970694</v>
      </c>
    </row>
    <row r="72" spans="1:28" ht="14.4" x14ac:dyDescent="0.3">
      <c r="A72" s="31">
        <v>204</v>
      </c>
      <c r="B72" s="130" t="s">
        <v>96</v>
      </c>
      <c r="C72" s="135">
        <v>2807</v>
      </c>
      <c r="D72" s="136">
        <v>8233899.6221314007</v>
      </c>
      <c r="E72" s="137">
        <v>2702541.6362543083</v>
      </c>
      <c r="F72" s="138">
        <f t="shared" si="4"/>
        <v>10936441.258385709</v>
      </c>
      <c r="G72" s="163">
        <v>-578178</v>
      </c>
      <c r="H72" s="139">
        <v>2094418.9163533954</v>
      </c>
      <c r="I72" s="140">
        <f t="shared" si="5"/>
        <v>12452682.174739104</v>
      </c>
      <c r="J72" s="137">
        <f t="shared" si="2"/>
        <v>4436.295751599253</v>
      </c>
      <c r="K72" s="141"/>
      <c r="L72" s="142">
        <f t="shared" si="11"/>
        <v>14971.223025199026</v>
      </c>
      <c r="M72" s="143">
        <f t="shared" si="6"/>
        <v>8.1873419482141885E-3</v>
      </c>
      <c r="N72" s="142">
        <f t="shared" si="12"/>
        <v>137.05242228231418</v>
      </c>
      <c r="O72" s="48"/>
      <c r="P72" s="86">
        <f t="shared" si="7"/>
        <v>-2.0260253389956406E-2</v>
      </c>
      <c r="Q72" s="86">
        <f t="shared" si="8"/>
        <v>0.14537895949656376</v>
      </c>
      <c r="R72" s="129"/>
      <c r="S72" s="69">
        <v>204</v>
      </c>
      <c r="T72" s="41" t="s">
        <v>96</v>
      </c>
      <c r="U72" s="32">
        <v>2893</v>
      </c>
      <c r="V72" s="32">
        <v>8084004.2485370375</v>
      </c>
      <c r="W72" s="30">
        <v>3078594.0804849598</v>
      </c>
      <c r="X72" s="49">
        <v>11162598.329021998</v>
      </c>
      <c r="Y72" s="132">
        <v>-553469</v>
      </c>
      <c r="Z72" s="49">
        <v>1828581.6226919077</v>
      </c>
      <c r="AA72" s="33">
        <f t="shared" si="9"/>
        <v>12437710.951713905</v>
      </c>
      <c r="AB72" s="50">
        <f t="shared" si="10"/>
        <v>4299.2433293169388</v>
      </c>
    </row>
    <row r="73" spans="1:28" ht="14.4" x14ac:dyDescent="0.3">
      <c r="A73" s="31">
        <v>205</v>
      </c>
      <c r="B73" s="130" t="s">
        <v>366</v>
      </c>
      <c r="C73" s="135">
        <v>36567</v>
      </c>
      <c r="D73" s="136">
        <v>59019332.119942717</v>
      </c>
      <c r="E73" s="137">
        <v>17577473.733163811</v>
      </c>
      <c r="F73" s="138">
        <f t="shared" si="4"/>
        <v>76596805.853106529</v>
      </c>
      <c r="G73" s="162">
        <v>28852158</v>
      </c>
      <c r="H73" s="139">
        <v>18790544.214885272</v>
      </c>
      <c r="I73" s="140">
        <f t="shared" si="5"/>
        <v>124239508.06799179</v>
      </c>
      <c r="J73" s="137">
        <f t="shared" si="2"/>
        <v>3397.5854751002762</v>
      </c>
      <c r="K73" s="141"/>
      <c r="L73" s="142">
        <f t="shared" si="11"/>
        <v>5574079.6396122724</v>
      </c>
      <c r="M73" s="143">
        <f t="shared" si="6"/>
        <v>0.34307730805633097</v>
      </c>
      <c r="N73" s="142">
        <f t="shared" si="12"/>
        <v>164.98778983564034</v>
      </c>
      <c r="O73" s="48"/>
      <c r="P73" s="86">
        <f t="shared" si="7"/>
        <v>4.6799856954367502E-2</v>
      </c>
      <c r="Q73" s="86">
        <f t="shared" si="8"/>
        <v>0.15653340873413168</v>
      </c>
      <c r="R73" s="129"/>
      <c r="S73" s="69">
        <v>205</v>
      </c>
      <c r="T73" s="41" t="s">
        <v>97</v>
      </c>
      <c r="U73" s="32">
        <v>36709</v>
      </c>
      <c r="V73" s="32">
        <v>56254195.472964898</v>
      </c>
      <c r="W73" s="30">
        <v>16918154.851922054</v>
      </c>
      <c r="X73" s="49">
        <v>73172350.324886948</v>
      </c>
      <c r="Y73" s="131">
        <v>29245779</v>
      </c>
      <c r="Z73" s="49">
        <v>16247299.103492577</v>
      </c>
      <c r="AA73" s="33">
        <f t="shared" si="9"/>
        <v>118665428.42837952</v>
      </c>
      <c r="AB73" s="50">
        <f t="shared" si="10"/>
        <v>3232.5976852646359</v>
      </c>
    </row>
    <row r="74" spans="1:28" ht="14.4" x14ac:dyDescent="0.3">
      <c r="A74" s="31">
        <v>208</v>
      </c>
      <c r="B74" s="130" t="s">
        <v>98</v>
      </c>
      <c r="C74" s="135">
        <v>12400</v>
      </c>
      <c r="D74" s="136">
        <v>21642887.034468438</v>
      </c>
      <c r="E74" s="137">
        <v>10798687.23848355</v>
      </c>
      <c r="F74" s="138">
        <f t="shared" si="4"/>
        <v>32441574.27295199</v>
      </c>
      <c r="G74" s="163">
        <v>-485989</v>
      </c>
      <c r="H74" s="139">
        <v>7617054.0980246831</v>
      </c>
      <c r="I74" s="140">
        <f t="shared" si="5"/>
        <v>39572639.370976672</v>
      </c>
      <c r="J74" s="137">
        <f t="shared" ref="J74:J137" si="13">I74/C74</f>
        <v>3191.3418847561834</v>
      </c>
      <c r="K74" s="141"/>
      <c r="L74" s="142">
        <f t="shared" si="11"/>
        <v>3309052.3977171406</v>
      </c>
      <c r="M74" s="143">
        <f t="shared" si="6"/>
        <v>0.50272470321756491</v>
      </c>
      <c r="N74" s="142">
        <f t="shared" si="12"/>
        <v>260.47734315272965</v>
      </c>
      <c r="O74" s="48"/>
      <c r="P74" s="86">
        <f t="shared" si="7"/>
        <v>7.7272550727435885E-2</v>
      </c>
      <c r="Q74" s="86">
        <f t="shared" si="8"/>
        <v>0.15721384873305477</v>
      </c>
      <c r="R74" s="129"/>
      <c r="S74" s="69">
        <v>208</v>
      </c>
      <c r="T74" s="41" t="s">
        <v>98</v>
      </c>
      <c r="U74" s="32">
        <v>12373</v>
      </c>
      <c r="V74" s="32">
        <v>19566829.035070248</v>
      </c>
      <c r="W74" s="30">
        <v>10547717.41934891</v>
      </c>
      <c r="X74" s="49">
        <v>30114546.454419158</v>
      </c>
      <c r="Y74" s="132">
        <v>-433195</v>
      </c>
      <c r="Z74" s="49">
        <v>6582235.5188403726</v>
      </c>
      <c r="AA74" s="33">
        <f t="shared" si="9"/>
        <v>36263586.973259531</v>
      </c>
      <c r="AB74" s="50">
        <f t="shared" si="10"/>
        <v>2930.8645416034537</v>
      </c>
    </row>
    <row r="75" spans="1:28" ht="14.4" x14ac:dyDescent="0.3">
      <c r="A75" s="31">
        <v>211</v>
      </c>
      <c r="B75" s="130" t="s">
        <v>99</v>
      </c>
      <c r="C75" s="135">
        <v>32214</v>
      </c>
      <c r="D75" s="136">
        <v>35649574.324914783</v>
      </c>
      <c r="E75" s="137">
        <v>4176223.460942145</v>
      </c>
      <c r="F75" s="138">
        <f t="shared" ref="F75:F138" si="14">D75+E75</f>
        <v>39825797.785856925</v>
      </c>
      <c r="G75" s="162">
        <v>-4106058</v>
      </c>
      <c r="H75" s="139">
        <v>14075657.556955747</v>
      </c>
      <c r="I75" s="140">
        <f t="shared" ref="I75:I138" si="15">SUM(F75+G75+H75)</f>
        <v>49795397.342812672</v>
      </c>
      <c r="J75" s="137">
        <f t="shared" si="13"/>
        <v>1545.7688378597093</v>
      </c>
      <c r="K75" s="141"/>
      <c r="L75" s="142">
        <f t="shared" si="11"/>
        <v>4587225.3340756595</v>
      </c>
      <c r="M75" s="143">
        <f t="shared" ref="M75:M138" si="16">L75/Z75</f>
        <v>0.38808466666192287</v>
      </c>
      <c r="N75" s="142">
        <f t="shared" si="12"/>
        <v>127.16170817673537</v>
      </c>
      <c r="O75" s="48"/>
      <c r="P75" s="86">
        <f t="shared" ref="P75:P138" si="17">F75/X75-1</f>
        <v>6.5511246505583376E-2</v>
      </c>
      <c r="Q75" s="86">
        <f t="shared" ref="Q75:Q138" si="18">H75/Z75-1</f>
        <v>0.19081720936197866</v>
      </c>
      <c r="R75" s="129"/>
      <c r="S75" s="69">
        <v>211</v>
      </c>
      <c r="T75" s="41" t="s">
        <v>99</v>
      </c>
      <c r="U75" s="32">
        <v>31868</v>
      </c>
      <c r="V75" s="32">
        <v>34532570.826940663</v>
      </c>
      <c r="W75" s="30">
        <v>2844601.7899306607</v>
      </c>
      <c r="X75" s="49">
        <v>37377172.616871327</v>
      </c>
      <c r="Y75" s="132">
        <v>-3989167</v>
      </c>
      <c r="Z75" s="49">
        <v>11820166.391865689</v>
      </c>
      <c r="AA75" s="33">
        <f t="shared" ref="AA75:AA138" si="19">SUM(X75:Z75)</f>
        <v>45208172.008737013</v>
      </c>
      <c r="AB75" s="50">
        <f t="shared" ref="AB75:AB138" si="20">AA75/U75</f>
        <v>1418.6071296829739</v>
      </c>
    </row>
    <row r="76" spans="1:28" ht="14.4" x14ac:dyDescent="0.3">
      <c r="A76" s="31">
        <v>213</v>
      </c>
      <c r="B76" s="130" t="s">
        <v>100</v>
      </c>
      <c r="C76" s="135">
        <v>5312</v>
      </c>
      <c r="D76" s="136">
        <v>13062015.543287193</v>
      </c>
      <c r="E76" s="137">
        <v>3489756.8740397799</v>
      </c>
      <c r="F76" s="138">
        <f t="shared" si="14"/>
        <v>16551772.417326974</v>
      </c>
      <c r="G76" s="163">
        <v>-475025</v>
      </c>
      <c r="H76" s="139">
        <v>3697172.7112915893</v>
      </c>
      <c r="I76" s="140">
        <f t="shared" si="15"/>
        <v>19773920.128618564</v>
      </c>
      <c r="J76" s="137">
        <f t="shared" si="13"/>
        <v>3722.5000242128322</v>
      </c>
      <c r="K76" s="141"/>
      <c r="L76" s="142">
        <f t="shared" ref="L76:L139" si="21">I76-AA76</f>
        <v>405712.91499592364</v>
      </c>
      <c r="M76" s="143">
        <f t="shared" si="16"/>
        <v>0.12380498699302878</v>
      </c>
      <c r="N76" s="142">
        <f t="shared" ref="N76:N139" si="22">J76-AB76</f>
        <v>106.32989470897837</v>
      </c>
      <c r="O76" s="48"/>
      <c r="P76" s="86">
        <f t="shared" si="17"/>
        <v>-5.5942804216568831E-4</v>
      </c>
      <c r="Q76" s="86">
        <f t="shared" si="18"/>
        <v>0.12820766239850934</v>
      </c>
      <c r="R76" s="129"/>
      <c r="S76" s="69">
        <v>213</v>
      </c>
      <c r="T76" s="41" t="s">
        <v>100</v>
      </c>
      <c r="U76" s="32">
        <v>5356</v>
      </c>
      <c r="V76" s="32">
        <v>12490232.752131511</v>
      </c>
      <c r="W76" s="30">
        <v>4070804.3737710402</v>
      </c>
      <c r="X76" s="49">
        <v>16561037.12590255</v>
      </c>
      <c r="Y76" s="132">
        <v>-469862</v>
      </c>
      <c r="Z76" s="49">
        <v>3277032.0877200896</v>
      </c>
      <c r="AA76" s="33">
        <f t="shared" si="19"/>
        <v>19368207.213622641</v>
      </c>
      <c r="AB76" s="50">
        <f t="shared" si="20"/>
        <v>3616.1701295038538</v>
      </c>
    </row>
    <row r="77" spans="1:28" ht="14.4" x14ac:dyDescent="0.3">
      <c r="A77" s="31">
        <v>214</v>
      </c>
      <c r="B77" s="130" t="s">
        <v>101</v>
      </c>
      <c r="C77" s="135">
        <v>12758</v>
      </c>
      <c r="D77" s="136">
        <v>20056464.064387746</v>
      </c>
      <c r="E77" s="137">
        <v>9742359.1869533267</v>
      </c>
      <c r="F77" s="138">
        <f t="shared" si="14"/>
        <v>29798823.251341075</v>
      </c>
      <c r="G77" s="162">
        <v>-568649</v>
      </c>
      <c r="H77" s="139">
        <v>8564851.6914750841</v>
      </c>
      <c r="I77" s="140">
        <f t="shared" si="15"/>
        <v>37795025.942816161</v>
      </c>
      <c r="J77" s="137">
        <f t="shared" si="13"/>
        <v>2962.4569636946358</v>
      </c>
      <c r="K77" s="141"/>
      <c r="L77" s="142">
        <f t="shared" si="21"/>
        <v>1807383.6445807144</v>
      </c>
      <c r="M77" s="143">
        <f t="shared" si="16"/>
        <v>0.23980004956862225</v>
      </c>
      <c r="N77" s="142">
        <f t="shared" si="22"/>
        <v>174.01420077541616</v>
      </c>
      <c r="O77" s="48"/>
      <c r="P77" s="86">
        <f t="shared" si="17"/>
        <v>3.0464337912132544E-2</v>
      </c>
      <c r="Q77" s="86">
        <f t="shared" si="18"/>
        <v>0.13636740396645886</v>
      </c>
      <c r="R77" s="129"/>
      <c r="S77" s="69">
        <v>214</v>
      </c>
      <c r="T77" s="41" t="s">
        <v>101</v>
      </c>
      <c r="U77" s="32">
        <v>12906</v>
      </c>
      <c r="V77" s="32">
        <v>18932803.993482433</v>
      </c>
      <c r="W77" s="30">
        <v>9985055.8052542526</v>
      </c>
      <c r="X77" s="49">
        <v>28917859.798736684</v>
      </c>
      <c r="Y77" s="132">
        <v>-467262</v>
      </c>
      <c r="Z77" s="49">
        <v>7537044.4994987603</v>
      </c>
      <c r="AA77" s="33">
        <f t="shared" si="19"/>
        <v>35987642.298235446</v>
      </c>
      <c r="AB77" s="50">
        <f t="shared" si="20"/>
        <v>2788.4427629192196</v>
      </c>
    </row>
    <row r="78" spans="1:28" ht="14.4" x14ac:dyDescent="0.3">
      <c r="A78" s="31">
        <v>216</v>
      </c>
      <c r="B78" s="130" t="s">
        <v>102</v>
      </c>
      <c r="C78" s="135">
        <v>1323</v>
      </c>
      <c r="D78" s="136">
        <v>4559804.8033774346</v>
      </c>
      <c r="E78" s="137">
        <v>1193991.3928936061</v>
      </c>
      <c r="F78" s="138">
        <f t="shared" si="14"/>
        <v>5753796.1962710405</v>
      </c>
      <c r="G78" s="163">
        <v>-307630</v>
      </c>
      <c r="H78" s="139">
        <v>1002419.2682150394</v>
      </c>
      <c r="I78" s="140">
        <f t="shared" si="15"/>
        <v>6448585.4644860802</v>
      </c>
      <c r="J78" s="137">
        <f t="shared" si="13"/>
        <v>4874.2142588708093</v>
      </c>
      <c r="K78" s="141"/>
      <c r="L78" s="142">
        <f t="shared" si="21"/>
        <v>447601.27860861551</v>
      </c>
      <c r="M78" s="143">
        <f t="shared" si="16"/>
        <v>0.50247604670587664</v>
      </c>
      <c r="N78" s="142">
        <f t="shared" si="22"/>
        <v>392.52330601235917</v>
      </c>
      <c r="O78" s="48"/>
      <c r="P78" s="86">
        <f t="shared" si="17"/>
        <v>6.6923206810897806E-2</v>
      </c>
      <c r="Q78" s="86">
        <f t="shared" si="18"/>
        <v>0.12531329803220026</v>
      </c>
      <c r="R78" s="129"/>
      <c r="S78" s="69">
        <v>216</v>
      </c>
      <c r="T78" s="41" t="s">
        <v>102</v>
      </c>
      <c r="U78" s="32">
        <v>1339</v>
      </c>
      <c r="V78" s="32">
        <v>4067880.3070632252</v>
      </c>
      <c r="W78" s="30">
        <v>1325006.6032042045</v>
      </c>
      <c r="X78" s="49">
        <v>5392886.9102674294</v>
      </c>
      <c r="Y78" s="132">
        <v>-282694</v>
      </c>
      <c r="Z78" s="49">
        <v>890791.27561003529</v>
      </c>
      <c r="AA78" s="33">
        <f t="shared" si="19"/>
        <v>6000984.1858774647</v>
      </c>
      <c r="AB78" s="50">
        <f t="shared" si="20"/>
        <v>4481.6909528584501</v>
      </c>
    </row>
    <row r="79" spans="1:28" ht="14.4" x14ac:dyDescent="0.3">
      <c r="A79" s="31">
        <v>217</v>
      </c>
      <c r="B79" s="130" t="s">
        <v>103</v>
      </c>
      <c r="C79" s="135">
        <v>5426</v>
      </c>
      <c r="D79" s="136">
        <v>9189253.4224190563</v>
      </c>
      <c r="E79" s="137">
        <v>4601523.1729003675</v>
      </c>
      <c r="F79" s="138">
        <f t="shared" si="14"/>
        <v>13790776.595319424</v>
      </c>
      <c r="G79" s="162">
        <v>40606</v>
      </c>
      <c r="H79" s="139">
        <v>3426325.6698891171</v>
      </c>
      <c r="I79" s="140">
        <f t="shared" si="15"/>
        <v>17257708.265208542</v>
      </c>
      <c r="J79" s="137">
        <f t="shared" si="13"/>
        <v>3180.5581026923228</v>
      </c>
      <c r="K79" s="141"/>
      <c r="L79" s="142">
        <f t="shared" si="21"/>
        <v>1230548.7568454836</v>
      </c>
      <c r="M79" s="143">
        <f t="shared" si="16"/>
        <v>0.41815865937649876</v>
      </c>
      <c r="N79" s="142">
        <f t="shared" si="22"/>
        <v>247.32978857024045</v>
      </c>
      <c r="O79" s="48"/>
      <c r="P79" s="86">
        <f t="shared" si="17"/>
        <v>5.9001299989510647E-2</v>
      </c>
      <c r="Q79" s="86">
        <f t="shared" si="18"/>
        <v>0.16431611566612903</v>
      </c>
      <c r="R79" s="129"/>
      <c r="S79" s="69">
        <v>217</v>
      </c>
      <c r="T79" s="41" t="s">
        <v>103</v>
      </c>
      <c r="U79" s="32">
        <v>5464</v>
      </c>
      <c r="V79" s="32">
        <v>8560369.7797490247</v>
      </c>
      <c r="W79" s="30">
        <v>4462066.165755501</v>
      </c>
      <c r="X79" s="49">
        <v>13022435.945504526</v>
      </c>
      <c r="Y79" s="131">
        <v>61944</v>
      </c>
      <c r="Z79" s="49">
        <v>2942779.5628585336</v>
      </c>
      <c r="AA79" s="33">
        <f t="shared" si="19"/>
        <v>16027159.508363059</v>
      </c>
      <c r="AB79" s="50">
        <f t="shared" si="20"/>
        <v>2933.2283141220823</v>
      </c>
    </row>
    <row r="80" spans="1:28" ht="14.4" x14ac:dyDescent="0.3">
      <c r="A80" s="31">
        <v>218</v>
      </c>
      <c r="B80" s="130" t="s">
        <v>367</v>
      </c>
      <c r="C80" s="135">
        <v>1207</v>
      </c>
      <c r="D80" s="136">
        <v>3585772.4629561533</v>
      </c>
      <c r="E80" s="137">
        <v>1268058.2405684595</v>
      </c>
      <c r="F80" s="138">
        <f t="shared" si="14"/>
        <v>4853830.7035246128</v>
      </c>
      <c r="G80" s="163">
        <v>-287088</v>
      </c>
      <c r="H80" s="139">
        <v>1081435.2107500611</v>
      </c>
      <c r="I80" s="140">
        <f t="shared" si="15"/>
        <v>5648177.9142746739</v>
      </c>
      <c r="J80" s="137">
        <f t="shared" si="13"/>
        <v>4679.517741735438</v>
      </c>
      <c r="K80" s="141"/>
      <c r="L80" s="142">
        <f t="shared" si="21"/>
        <v>216574.60366383009</v>
      </c>
      <c r="M80" s="143">
        <f t="shared" si="16"/>
        <v>0.22500246823571676</v>
      </c>
      <c r="N80" s="142">
        <f t="shared" si="22"/>
        <v>316.7841589154832</v>
      </c>
      <c r="O80" s="48"/>
      <c r="P80" s="86">
        <f t="shared" si="17"/>
        <v>1.8087653939186543E-2</v>
      </c>
      <c r="Q80" s="86">
        <f t="shared" si="18"/>
        <v>0.12351858223168866</v>
      </c>
      <c r="R80" s="129"/>
      <c r="S80" s="69">
        <v>218</v>
      </c>
      <c r="T80" s="41" t="s">
        <v>104</v>
      </c>
      <c r="U80" s="32">
        <v>1245</v>
      </c>
      <c r="V80" s="32">
        <v>3559499.9382387837</v>
      </c>
      <c r="W80" s="30">
        <v>1208096.1373487776</v>
      </c>
      <c r="X80" s="49">
        <v>4767596.0755875614</v>
      </c>
      <c r="Y80" s="132">
        <v>-298536</v>
      </c>
      <c r="Z80" s="49">
        <v>962543.23502328212</v>
      </c>
      <c r="AA80" s="33">
        <f t="shared" si="19"/>
        <v>5431603.3106108438</v>
      </c>
      <c r="AB80" s="50">
        <f t="shared" si="20"/>
        <v>4362.7335828199548</v>
      </c>
    </row>
    <row r="81" spans="1:28" ht="14.4" x14ac:dyDescent="0.3">
      <c r="A81" s="31">
        <v>224</v>
      </c>
      <c r="B81" s="130" t="s">
        <v>368</v>
      </c>
      <c r="C81" s="135">
        <v>8696</v>
      </c>
      <c r="D81" s="136">
        <v>12667219.699467964</v>
      </c>
      <c r="E81" s="137">
        <v>5061614.7161642397</v>
      </c>
      <c r="F81" s="138">
        <f t="shared" si="14"/>
        <v>17728834.415632203</v>
      </c>
      <c r="G81" s="162">
        <v>-414361</v>
      </c>
      <c r="H81" s="139">
        <v>4837418.8400930101</v>
      </c>
      <c r="I81" s="140">
        <f t="shared" si="15"/>
        <v>22151892.255725212</v>
      </c>
      <c r="J81" s="137">
        <f t="shared" si="13"/>
        <v>2547.3657147798081</v>
      </c>
      <c r="K81" s="141"/>
      <c r="L81" s="142">
        <f t="shared" si="21"/>
        <v>1333028.3224193826</v>
      </c>
      <c r="M81" s="143">
        <f t="shared" si="16"/>
        <v>0.33466010355992826</v>
      </c>
      <c r="N81" s="142">
        <f t="shared" si="22"/>
        <v>158.23742314498713</v>
      </c>
      <c r="O81" s="48"/>
      <c r="P81" s="86">
        <f t="shared" si="17"/>
        <v>2.2875312428943584E-2</v>
      </c>
      <c r="Q81" s="86">
        <f t="shared" si="18"/>
        <v>0.21444613198470153</v>
      </c>
      <c r="R81" s="129"/>
      <c r="S81" s="69">
        <v>224</v>
      </c>
      <c r="T81" s="41" t="s">
        <v>105</v>
      </c>
      <c r="U81" s="32">
        <v>8714</v>
      </c>
      <c r="V81" s="32">
        <v>12482069.194779729</v>
      </c>
      <c r="W81" s="30">
        <v>4850282.2660575649</v>
      </c>
      <c r="X81" s="49">
        <v>17332351.460837293</v>
      </c>
      <c r="Y81" s="132">
        <v>-496718</v>
      </c>
      <c r="Z81" s="49">
        <v>3983230.4724685373</v>
      </c>
      <c r="AA81" s="33">
        <f t="shared" si="19"/>
        <v>20818863.93330583</v>
      </c>
      <c r="AB81" s="50">
        <f t="shared" si="20"/>
        <v>2389.1282916348209</v>
      </c>
    </row>
    <row r="82" spans="1:28" ht="14.4" x14ac:dyDescent="0.3">
      <c r="A82" s="31">
        <v>226</v>
      </c>
      <c r="B82" s="130" t="s">
        <v>106</v>
      </c>
      <c r="C82" s="135">
        <v>3858</v>
      </c>
      <c r="D82" s="136">
        <v>10544818.882510196</v>
      </c>
      <c r="E82" s="137">
        <v>3670923.8040218605</v>
      </c>
      <c r="F82" s="138">
        <f t="shared" si="14"/>
        <v>14215742.686532058</v>
      </c>
      <c r="G82" s="163">
        <v>82538</v>
      </c>
      <c r="H82" s="139">
        <v>2689775.2667160439</v>
      </c>
      <c r="I82" s="140">
        <f t="shared" si="15"/>
        <v>16988055.953248102</v>
      </c>
      <c r="J82" s="137">
        <f t="shared" si="13"/>
        <v>4403.3322844085287</v>
      </c>
      <c r="K82" s="141"/>
      <c r="L82" s="142">
        <f t="shared" si="21"/>
        <v>1367038.562044315</v>
      </c>
      <c r="M82" s="143">
        <f t="shared" si="16"/>
        <v>0.5714422263419856</v>
      </c>
      <c r="N82" s="142">
        <f t="shared" si="22"/>
        <v>447.64289691706563</v>
      </c>
      <c r="O82" s="48"/>
      <c r="P82" s="86">
        <f t="shared" si="17"/>
        <v>7.4179709059418286E-2</v>
      </c>
      <c r="Q82" s="86">
        <f t="shared" si="18"/>
        <v>0.12436562467796586</v>
      </c>
      <c r="R82" s="129"/>
      <c r="S82" s="69">
        <v>226</v>
      </c>
      <c r="T82" s="41" t="s">
        <v>106</v>
      </c>
      <c r="U82" s="32">
        <v>3949</v>
      </c>
      <c r="V82" s="32">
        <v>9250980.638432771</v>
      </c>
      <c r="W82" s="30">
        <v>3983064.4348815968</v>
      </c>
      <c r="X82" s="49">
        <v>13234045.073314369</v>
      </c>
      <c r="Y82" s="131">
        <v>-5288</v>
      </c>
      <c r="Z82" s="49">
        <v>2392260.3178894175</v>
      </c>
      <c r="AA82" s="33">
        <f t="shared" si="19"/>
        <v>15621017.391203787</v>
      </c>
      <c r="AB82" s="50">
        <f t="shared" si="20"/>
        <v>3955.6893874914631</v>
      </c>
    </row>
    <row r="83" spans="1:28" ht="14.4" x14ac:dyDescent="0.3">
      <c r="A83" s="31">
        <v>230</v>
      </c>
      <c r="B83" s="130" t="s">
        <v>107</v>
      </c>
      <c r="C83" s="135">
        <v>2322</v>
      </c>
      <c r="D83" s="136">
        <v>4773440.9621526562</v>
      </c>
      <c r="E83" s="137">
        <v>2570707.6964308689</v>
      </c>
      <c r="F83" s="138">
        <f t="shared" si="14"/>
        <v>7344148.6585835256</v>
      </c>
      <c r="G83" s="162">
        <v>-402247</v>
      </c>
      <c r="H83" s="139">
        <v>1897377.3110553995</v>
      </c>
      <c r="I83" s="140">
        <f t="shared" si="15"/>
        <v>8839278.969638925</v>
      </c>
      <c r="J83" s="137">
        <f t="shared" si="13"/>
        <v>3806.7523555723192</v>
      </c>
      <c r="K83" s="141"/>
      <c r="L83" s="142">
        <f t="shared" si="21"/>
        <v>249613.54272195697</v>
      </c>
      <c r="M83" s="143">
        <f t="shared" si="16"/>
        <v>0.14739510339281225</v>
      </c>
      <c r="N83" s="142">
        <f t="shared" si="22"/>
        <v>139.08991880162421</v>
      </c>
      <c r="O83" s="48"/>
      <c r="P83" s="86">
        <f t="shared" si="17"/>
        <v>4.7614098668191662E-3</v>
      </c>
      <c r="Q83" s="86">
        <f t="shared" si="18"/>
        <v>0.1203884288029311</v>
      </c>
      <c r="R83" s="129"/>
      <c r="S83" s="69">
        <v>230</v>
      </c>
      <c r="T83" s="41" t="s">
        <v>107</v>
      </c>
      <c r="U83" s="32">
        <v>2342</v>
      </c>
      <c r="V83" s="32">
        <v>4646299.2089597275</v>
      </c>
      <c r="W83" s="30">
        <v>2663046.6580924219</v>
      </c>
      <c r="X83" s="49">
        <v>7309345.867052149</v>
      </c>
      <c r="Y83" s="132">
        <v>-413180</v>
      </c>
      <c r="Z83" s="49">
        <v>1693499.5598648186</v>
      </c>
      <c r="AA83" s="33">
        <f t="shared" si="19"/>
        <v>8589665.4269169681</v>
      </c>
      <c r="AB83" s="50">
        <f t="shared" si="20"/>
        <v>3667.662436770695</v>
      </c>
    </row>
    <row r="84" spans="1:28" ht="14.4" x14ac:dyDescent="0.3">
      <c r="A84" s="31">
        <v>231</v>
      </c>
      <c r="B84" s="130" t="s">
        <v>369</v>
      </c>
      <c r="C84" s="135">
        <v>1278</v>
      </c>
      <c r="D84" s="136">
        <v>2421350.1155489241</v>
      </c>
      <c r="E84" s="137">
        <v>-136282.60303671006</v>
      </c>
      <c r="F84" s="138">
        <f t="shared" si="14"/>
        <v>2285067.512512214</v>
      </c>
      <c r="G84" s="163">
        <v>-201438</v>
      </c>
      <c r="H84" s="139">
        <v>728639.97223278135</v>
      </c>
      <c r="I84" s="140">
        <f t="shared" si="15"/>
        <v>2812269.4847449954</v>
      </c>
      <c r="J84" s="137">
        <f t="shared" si="13"/>
        <v>2200.5238534780869</v>
      </c>
      <c r="K84" s="141"/>
      <c r="L84" s="142">
        <f t="shared" si="21"/>
        <v>371909.91867001867</v>
      </c>
      <c r="M84" s="143">
        <f t="shared" si="16"/>
        <v>0.60450642974919111</v>
      </c>
      <c r="N84" s="142">
        <f t="shared" si="22"/>
        <v>241.96882452545719</v>
      </c>
      <c r="O84" s="48"/>
      <c r="P84" s="86">
        <f t="shared" si="17"/>
        <v>0.13879423358863541</v>
      </c>
      <c r="Q84" s="86">
        <f t="shared" si="18"/>
        <v>0.18433934153231957</v>
      </c>
      <c r="R84" s="129"/>
      <c r="S84" s="69">
        <v>231</v>
      </c>
      <c r="T84" s="41" t="s">
        <v>108</v>
      </c>
      <c r="U84" s="32">
        <v>1246</v>
      </c>
      <c r="V84" s="32">
        <v>2056259.8417396266</v>
      </c>
      <c r="W84" s="30">
        <v>-49692.329265160624</v>
      </c>
      <c r="X84" s="49">
        <v>2006567.5124744659</v>
      </c>
      <c r="Y84" s="132">
        <v>-181437</v>
      </c>
      <c r="Z84" s="49">
        <v>615229.05360051105</v>
      </c>
      <c r="AA84" s="33">
        <f t="shared" si="19"/>
        <v>2440359.5660749767</v>
      </c>
      <c r="AB84" s="50">
        <f t="shared" si="20"/>
        <v>1958.5550289526298</v>
      </c>
    </row>
    <row r="85" spans="1:28" ht="14.4" x14ac:dyDescent="0.3">
      <c r="A85" s="31">
        <v>232</v>
      </c>
      <c r="B85" s="130" t="s">
        <v>109</v>
      </c>
      <c r="C85" s="135">
        <v>13007</v>
      </c>
      <c r="D85" s="136">
        <v>25730146.16694947</v>
      </c>
      <c r="E85" s="137">
        <v>10869745.480612226</v>
      </c>
      <c r="F85" s="138">
        <f t="shared" si="14"/>
        <v>36599891.647561699</v>
      </c>
      <c r="G85" s="162">
        <v>-589482</v>
      </c>
      <c r="H85" s="139">
        <v>9168803.1047815736</v>
      </c>
      <c r="I85" s="140">
        <f t="shared" si="15"/>
        <v>45179212.752343275</v>
      </c>
      <c r="J85" s="137">
        <f t="shared" si="13"/>
        <v>3473.4537366297591</v>
      </c>
      <c r="K85" s="141"/>
      <c r="L85" s="142">
        <f t="shared" si="21"/>
        <v>2472232.5334577486</v>
      </c>
      <c r="M85" s="143">
        <f t="shared" si="16"/>
        <v>0.30603584734741252</v>
      </c>
      <c r="N85" s="142">
        <f t="shared" si="22"/>
        <v>234.15001857108746</v>
      </c>
      <c r="O85" s="48"/>
      <c r="P85" s="86">
        <f t="shared" si="17"/>
        <v>3.7212411164085468E-2</v>
      </c>
      <c r="Q85" s="86">
        <f t="shared" si="18"/>
        <v>0.13499939401285732</v>
      </c>
      <c r="R85" s="129"/>
      <c r="S85" s="69">
        <v>232</v>
      </c>
      <c r="T85" s="41" t="s">
        <v>109</v>
      </c>
      <c r="U85" s="32">
        <v>13184</v>
      </c>
      <c r="V85" s="32">
        <v>24385323.287208181</v>
      </c>
      <c r="W85" s="30">
        <v>10901461.997673698</v>
      </c>
      <c r="X85" s="49">
        <v>35286785.284881875</v>
      </c>
      <c r="Y85" s="132">
        <v>-658050</v>
      </c>
      <c r="Z85" s="49">
        <v>8078244.9340036474</v>
      </c>
      <c r="AA85" s="33">
        <f t="shared" si="19"/>
        <v>42706980.218885526</v>
      </c>
      <c r="AB85" s="50">
        <f t="shared" si="20"/>
        <v>3239.3037180586716</v>
      </c>
    </row>
    <row r="86" spans="1:28" ht="14.4" x14ac:dyDescent="0.3">
      <c r="A86" s="31">
        <v>233</v>
      </c>
      <c r="B86" s="130" t="s">
        <v>110</v>
      </c>
      <c r="C86" s="135">
        <v>15514</v>
      </c>
      <c r="D86" s="136">
        <v>33292527.598175604</v>
      </c>
      <c r="E86" s="137">
        <v>13265662.426853208</v>
      </c>
      <c r="F86" s="138">
        <f t="shared" si="14"/>
        <v>46558190.02502881</v>
      </c>
      <c r="G86" s="163">
        <v>-707248</v>
      </c>
      <c r="H86" s="139">
        <v>10923125.049238149</v>
      </c>
      <c r="I86" s="140">
        <f t="shared" si="15"/>
        <v>56774067.074266955</v>
      </c>
      <c r="J86" s="137">
        <f t="shared" si="13"/>
        <v>3659.5376482059401</v>
      </c>
      <c r="K86" s="141"/>
      <c r="L86" s="142">
        <f t="shared" si="21"/>
        <v>3582030.4208038822</v>
      </c>
      <c r="M86" s="143">
        <f t="shared" si="16"/>
        <v>0.37506784628375678</v>
      </c>
      <c r="N86" s="142">
        <f t="shared" si="22"/>
        <v>277.11130625865053</v>
      </c>
      <c r="O86" s="48"/>
      <c r="P86" s="86">
        <f t="shared" si="17"/>
        <v>4.8552824648103288E-2</v>
      </c>
      <c r="Q86" s="86">
        <f t="shared" si="18"/>
        <v>0.14374042250218388</v>
      </c>
      <c r="R86" s="129"/>
      <c r="S86" s="69">
        <v>233</v>
      </c>
      <c r="T86" s="41" t="s">
        <v>110</v>
      </c>
      <c r="U86" s="32">
        <v>15726</v>
      </c>
      <c r="V86" s="32">
        <v>31342910.889815941</v>
      </c>
      <c r="W86" s="30">
        <v>13059420.524105759</v>
      </c>
      <c r="X86" s="49">
        <v>44402331.413921699</v>
      </c>
      <c r="Y86" s="132">
        <v>-760648</v>
      </c>
      <c r="Z86" s="49">
        <v>9550353.2395413723</v>
      </c>
      <c r="AA86" s="33">
        <f t="shared" si="19"/>
        <v>53192036.653463073</v>
      </c>
      <c r="AB86" s="50">
        <f t="shared" si="20"/>
        <v>3382.4263419472895</v>
      </c>
    </row>
    <row r="87" spans="1:28" ht="14.4" x14ac:dyDescent="0.3">
      <c r="A87" s="31">
        <v>235</v>
      </c>
      <c r="B87" s="130" t="s">
        <v>370</v>
      </c>
      <c r="C87" s="135">
        <v>10178</v>
      </c>
      <c r="D87" s="136">
        <v>13156992.765722431</v>
      </c>
      <c r="E87" s="137">
        <v>-13999229.029860601</v>
      </c>
      <c r="F87" s="138">
        <f t="shared" si="14"/>
        <v>-842236.26413816959</v>
      </c>
      <c r="G87" s="162">
        <v>2808288</v>
      </c>
      <c r="H87" s="139">
        <v>2012120.4798838694</v>
      </c>
      <c r="I87" s="140">
        <f t="shared" si="15"/>
        <v>3978172.2157456996</v>
      </c>
      <c r="J87" s="137">
        <f t="shared" si="13"/>
        <v>390.85991508603848</v>
      </c>
      <c r="K87" s="141"/>
      <c r="L87" s="142">
        <f t="shared" si="21"/>
        <v>2231445.9989392571</v>
      </c>
      <c r="M87" s="143">
        <f t="shared" si="16"/>
        <v>1.4688501820031721</v>
      </c>
      <c r="N87" s="142">
        <f t="shared" si="22"/>
        <v>212.5679668563312</v>
      </c>
      <c r="O87" s="48"/>
      <c r="P87" s="86">
        <f t="shared" si="17"/>
        <v>-0.62429025041225195</v>
      </c>
      <c r="Q87" s="86">
        <f t="shared" si="18"/>
        <v>0.32447907522506192</v>
      </c>
      <c r="R87" s="129"/>
      <c r="S87" s="69">
        <v>235</v>
      </c>
      <c r="T87" s="41" t="s">
        <v>111</v>
      </c>
      <c r="U87" s="32">
        <v>9797</v>
      </c>
      <c r="V87" s="32">
        <v>11627468.607569475</v>
      </c>
      <c r="W87" s="30">
        <v>-13869189.151319865</v>
      </c>
      <c r="X87" s="49">
        <v>-2241720.5437503904</v>
      </c>
      <c r="Y87" s="131">
        <v>2469268</v>
      </c>
      <c r="Z87" s="49">
        <v>1519178.7605568327</v>
      </c>
      <c r="AA87" s="33">
        <f t="shared" si="19"/>
        <v>1746726.2168064422</v>
      </c>
      <c r="AB87" s="50">
        <f t="shared" si="20"/>
        <v>178.29194822970729</v>
      </c>
    </row>
    <row r="88" spans="1:28" ht="14.4" x14ac:dyDescent="0.3">
      <c r="A88" s="31">
        <v>236</v>
      </c>
      <c r="B88" s="130" t="s">
        <v>371</v>
      </c>
      <c r="C88" s="135">
        <v>4228</v>
      </c>
      <c r="D88" s="136">
        <v>6747387.314304905</v>
      </c>
      <c r="E88" s="137">
        <v>3841297.4447759688</v>
      </c>
      <c r="F88" s="138">
        <f t="shared" si="14"/>
        <v>10588684.759080874</v>
      </c>
      <c r="G88" s="163">
        <v>791784</v>
      </c>
      <c r="H88" s="139">
        <v>2813900.3532349495</v>
      </c>
      <c r="I88" s="140">
        <f t="shared" si="15"/>
        <v>14194369.112315822</v>
      </c>
      <c r="J88" s="137">
        <f t="shared" si="13"/>
        <v>3357.2301590150951</v>
      </c>
      <c r="K88" s="141"/>
      <c r="L88" s="142">
        <f t="shared" si="21"/>
        <v>990837.75265193358</v>
      </c>
      <c r="M88" s="143">
        <f t="shared" si="16"/>
        <v>0.40767578905488616</v>
      </c>
      <c r="N88" s="142">
        <f t="shared" si="22"/>
        <v>258.53704480155648</v>
      </c>
      <c r="O88" s="48"/>
      <c r="P88" s="86">
        <f t="shared" si="17"/>
        <v>5.2981557999889795E-2</v>
      </c>
      <c r="Q88" s="86">
        <f t="shared" si="18"/>
        <v>0.15776679255161641</v>
      </c>
      <c r="R88" s="129"/>
      <c r="S88" s="69">
        <v>236</v>
      </c>
      <c r="T88" s="41" t="s">
        <v>112</v>
      </c>
      <c r="U88" s="32">
        <v>4261</v>
      </c>
      <c r="V88" s="32">
        <v>6498547.0961244572</v>
      </c>
      <c r="W88" s="30">
        <v>3557360.0359945488</v>
      </c>
      <c r="X88" s="49">
        <v>10055907.132119006</v>
      </c>
      <c r="Y88" s="131">
        <v>717169</v>
      </c>
      <c r="Z88" s="49">
        <v>2430455.2275448842</v>
      </c>
      <c r="AA88" s="33">
        <f t="shared" si="19"/>
        <v>13203531.359663889</v>
      </c>
      <c r="AB88" s="50">
        <f t="shared" si="20"/>
        <v>3098.6931142135386</v>
      </c>
    </row>
    <row r="89" spans="1:28" ht="14.4" x14ac:dyDescent="0.3">
      <c r="A89" s="31">
        <v>239</v>
      </c>
      <c r="B89" s="130" t="s">
        <v>113</v>
      </c>
      <c r="C89" s="135">
        <v>2155</v>
      </c>
      <c r="D89" s="136">
        <v>6038106.2970228894</v>
      </c>
      <c r="E89" s="137">
        <v>1485101.7175619337</v>
      </c>
      <c r="F89" s="138">
        <f t="shared" si="14"/>
        <v>7523208.0145848226</v>
      </c>
      <c r="G89" s="162">
        <v>-468504</v>
      </c>
      <c r="H89" s="139">
        <v>1515652.3117304943</v>
      </c>
      <c r="I89" s="140">
        <f t="shared" si="15"/>
        <v>8570356.3263153173</v>
      </c>
      <c r="J89" s="137">
        <f t="shared" si="13"/>
        <v>3976.9634924897064</v>
      </c>
      <c r="K89" s="141"/>
      <c r="L89" s="142">
        <f t="shared" si="21"/>
        <v>-109086.89735503867</v>
      </c>
      <c r="M89" s="143">
        <f t="shared" si="16"/>
        <v>-8.0688837165116906E-2</v>
      </c>
      <c r="N89" s="142">
        <f t="shared" si="22"/>
        <v>35.345316435957102</v>
      </c>
      <c r="O89" s="48"/>
      <c r="P89" s="86">
        <f t="shared" si="17"/>
        <v>-3.4957219967969744E-2</v>
      </c>
      <c r="Q89" s="86">
        <f t="shared" si="18"/>
        <v>0.12108993422119774</v>
      </c>
      <c r="R89" s="129"/>
      <c r="S89" s="69">
        <v>239</v>
      </c>
      <c r="T89" s="41" t="s">
        <v>113</v>
      </c>
      <c r="U89" s="32">
        <v>2202</v>
      </c>
      <c r="V89" s="32">
        <v>5952600.006552441</v>
      </c>
      <c r="W89" s="30">
        <v>1843124.8776181068</v>
      </c>
      <c r="X89" s="49">
        <v>7795724.8841705481</v>
      </c>
      <c r="Y89" s="132">
        <v>-468227</v>
      </c>
      <c r="Z89" s="49">
        <v>1351945.3394998077</v>
      </c>
      <c r="AA89" s="33">
        <f t="shared" si="19"/>
        <v>8679443.223670356</v>
      </c>
      <c r="AB89" s="50">
        <f t="shared" si="20"/>
        <v>3941.6181760537493</v>
      </c>
    </row>
    <row r="90" spans="1:28" ht="14.4" x14ac:dyDescent="0.3">
      <c r="A90" s="31">
        <v>240</v>
      </c>
      <c r="B90" s="130" t="s">
        <v>114</v>
      </c>
      <c r="C90" s="135">
        <v>20437</v>
      </c>
      <c r="D90" s="136">
        <v>38328935.026997238</v>
      </c>
      <c r="E90" s="137">
        <v>5622511.7470645383</v>
      </c>
      <c r="F90" s="138">
        <f t="shared" si="14"/>
        <v>43951446.774061777</v>
      </c>
      <c r="G90" s="163">
        <v>1211424</v>
      </c>
      <c r="H90" s="139">
        <v>10501923.487980446</v>
      </c>
      <c r="I90" s="140">
        <f t="shared" si="15"/>
        <v>55664794.262042224</v>
      </c>
      <c r="J90" s="137">
        <f t="shared" si="13"/>
        <v>2723.7262935872304</v>
      </c>
      <c r="K90" s="141"/>
      <c r="L90" s="142">
        <f t="shared" si="21"/>
        <v>2925471.2729794979</v>
      </c>
      <c r="M90" s="143">
        <f t="shared" si="16"/>
        <v>0.31694898628874218</v>
      </c>
      <c r="N90" s="142">
        <f t="shared" si="22"/>
        <v>176.7941938594704</v>
      </c>
      <c r="O90" s="48"/>
      <c r="P90" s="86">
        <f t="shared" si="17"/>
        <v>3.5500724093464164E-2</v>
      </c>
      <c r="Q90" s="86">
        <f t="shared" si="18"/>
        <v>0.13779069866144633</v>
      </c>
      <c r="R90" s="129"/>
      <c r="S90" s="69">
        <v>240</v>
      </c>
      <c r="T90" s="41" t="s">
        <v>114</v>
      </c>
      <c r="U90" s="32">
        <v>20707</v>
      </c>
      <c r="V90" s="32">
        <v>35932192.87279287</v>
      </c>
      <c r="W90" s="30">
        <v>6512438.7449583942</v>
      </c>
      <c r="X90" s="49">
        <v>42444631.617751263</v>
      </c>
      <c r="Y90" s="131">
        <v>1064590</v>
      </c>
      <c r="Z90" s="49">
        <v>9230101.3713114653</v>
      </c>
      <c r="AA90" s="33">
        <f t="shared" si="19"/>
        <v>52739322.989062726</v>
      </c>
      <c r="AB90" s="50">
        <f t="shared" si="20"/>
        <v>2546.93209972776</v>
      </c>
    </row>
    <row r="91" spans="1:28" ht="14.4" x14ac:dyDescent="0.3">
      <c r="A91" s="31">
        <v>241</v>
      </c>
      <c r="B91" s="130" t="s">
        <v>115</v>
      </c>
      <c r="C91" s="135">
        <v>7984</v>
      </c>
      <c r="D91" s="136">
        <v>11617818.468596799</v>
      </c>
      <c r="E91" s="137">
        <v>1060351.0426508004</v>
      </c>
      <c r="F91" s="138">
        <f t="shared" si="14"/>
        <v>12678169.511247599</v>
      </c>
      <c r="G91" s="162">
        <v>-357449</v>
      </c>
      <c r="H91" s="139">
        <v>3861943.4644481391</v>
      </c>
      <c r="I91" s="140">
        <f t="shared" si="15"/>
        <v>16182663.975695739</v>
      </c>
      <c r="J91" s="137">
        <f t="shared" si="13"/>
        <v>2026.8867705029734</v>
      </c>
      <c r="K91" s="141"/>
      <c r="L91" s="142">
        <f t="shared" si="21"/>
        <v>1312787.6840222571</v>
      </c>
      <c r="M91" s="143">
        <f t="shared" si="16"/>
        <v>0.39939011519777395</v>
      </c>
      <c r="N91" s="142">
        <f t="shared" si="22"/>
        <v>186.32775432851099</v>
      </c>
      <c r="O91" s="48"/>
      <c r="P91" s="86">
        <f t="shared" si="17"/>
        <v>4.4627450991439055E-2</v>
      </c>
      <c r="Q91" s="86">
        <f t="shared" si="18"/>
        <v>0.17492117265100893</v>
      </c>
      <c r="R91" s="129"/>
      <c r="S91" s="69">
        <v>241</v>
      </c>
      <c r="T91" s="41" t="s">
        <v>115</v>
      </c>
      <c r="U91" s="32">
        <v>8079</v>
      </c>
      <c r="V91" s="32">
        <v>10720564.464417042</v>
      </c>
      <c r="W91" s="30">
        <v>1415981.9179463084</v>
      </c>
      <c r="X91" s="49">
        <v>12136546.382363351</v>
      </c>
      <c r="Y91" s="132">
        <v>-553651</v>
      </c>
      <c r="Z91" s="49">
        <v>3286980.9093101313</v>
      </c>
      <c r="AA91" s="33">
        <f t="shared" si="19"/>
        <v>14869876.291673481</v>
      </c>
      <c r="AB91" s="50">
        <f t="shared" si="20"/>
        <v>1840.5590161744624</v>
      </c>
    </row>
    <row r="92" spans="1:28" ht="14.4" x14ac:dyDescent="0.3">
      <c r="A92" s="31">
        <v>244</v>
      </c>
      <c r="B92" s="130" t="s">
        <v>116</v>
      </c>
      <c r="C92" s="135">
        <v>18796</v>
      </c>
      <c r="D92" s="136">
        <v>23626584.620213769</v>
      </c>
      <c r="E92" s="137">
        <v>3132993.7883666204</v>
      </c>
      <c r="F92" s="138">
        <f t="shared" si="14"/>
        <v>26759578.408580389</v>
      </c>
      <c r="G92" s="163">
        <v>-97707</v>
      </c>
      <c r="H92" s="139">
        <v>6937539.568152138</v>
      </c>
      <c r="I92" s="140">
        <f t="shared" si="15"/>
        <v>33599410.97673253</v>
      </c>
      <c r="J92" s="137">
        <f t="shared" si="13"/>
        <v>1787.5830483471234</v>
      </c>
      <c r="K92" s="141"/>
      <c r="L92" s="142">
        <f t="shared" si="21"/>
        <v>3145156.3470295481</v>
      </c>
      <c r="M92" s="143">
        <f t="shared" si="16"/>
        <v>0.54627931988037104</v>
      </c>
      <c r="N92" s="142">
        <f t="shared" si="22"/>
        <v>128.40273618678657</v>
      </c>
      <c r="O92" s="48"/>
      <c r="P92" s="86">
        <f t="shared" si="17"/>
        <v>7.2601603894217881E-2</v>
      </c>
      <c r="Q92" s="86">
        <f t="shared" si="18"/>
        <v>0.2049748816184076</v>
      </c>
      <c r="R92" s="129"/>
      <c r="S92" s="69">
        <v>244</v>
      </c>
      <c r="T92" s="41" t="s">
        <v>116</v>
      </c>
      <c r="U92" s="32">
        <v>18355</v>
      </c>
      <c r="V92" s="32">
        <v>22257833.479083829</v>
      </c>
      <c r="W92" s="30">
        <v>2690458.889141521</v>
      </c>
      <c r="X92" s="49">
        <v>24948292.368225351</v>
      </c>
      <c r="Y92" s="132">
        <v>-251452</v>
      </c>
      <c r="Z92" s="49">
        <v>5757414.2614776297</v>
      </c>
      <c r="AA92" s="33">
        <f t="shared" si="19"/>
        <v>30454254.629702982</v>
      </c>
      <c r="AB92" s="50">
        <f t="shared" si="20"/>
        <v>1659.1803121603368</v>
      </c>
    </row>
    <row r="93" spans="1:28" ht="14.4" x14ac:dyDescent="0.3">
      <c r="A93" s="31">
        <v>245</v>
      </c>
      <c r="B93" s="130" t="s">
        <v>372</v>
      </c>
      <c r="C93" s="135">
        <v>37105</v>
      </c>
      <c r="D93" s="136">
        <v>32656965.335520715</v>
      </c>
      <c r="E93" s="137">
        <v>-3009800.6762936707</v>
      </c>
      <c r="F93" s="138">
        <f t="shared" si="14"/>
        <v>29647164.659227043</v>
      </c>
      <c r="G93" s="162">
        <v>-3828544</v>
      </c>
      <c r="H93" s="139">
        <v>15243186.681607494</v>
      </c>
      <c r="I93" s="140">
        <f t="shared" si="15"/>
        <v>41061807.340834536</v>
      </c>
      <c r="J93" s="137">
        <f t="shared" si="13"/>
        <v>1106.6381172573651</v>
      </c>
      <c r="K93" s="141"/>
      <c r="L93" s="142">
        <f t="shared" si="21"/>
        <v>5647504.8095969036</v>
      </c>
      <c r="M93" s="143">
        <f t="shared" si="16"/>
        <v>0.44142886658401664</v>
      </c>
      <c r="N93" s="142">
        <f t="shared" si="22"/>
        <v>143.1409322742976</v>
      </c>
      <c r="O93" s="48"/>
      <c r="P93" s="86">
        <f t="shared" si="17"/>
        <v>0.13861113900295785</v>
      </c>
      <c r="Q93" s="86">
        <f t="shared" si="18"/>
        <v>0.19146115795355079</v>
      </c>
      <c r="R93" s="129"/>
      <c r="S93" s="69">
        <v>245</v>
      </c>
      <c r="T93" s="41" t="s">
        <v>117</v>
      </c>
      <c r="U93" s="32">
        <v>36756</v>
      </c>
      <c r="V93" s="32">
        <v>30322490.631143034</v>
      </c>
      <c r="W93" s="30">
        <v>-4284483.7614859929</v>
      </c>
      <c r="X93" s="49">
        <v>26038006.86965704</v>
      </c>
      <c r="Y93" s="132">
        <v>-3417396</v>
      </c>
      <c r="Z93" s="49">
        <v>12793691.661580589</v>
      </c>
      <c r="AA93" s="33">
        <f t="shared" si="19"/>
        <v>35414302.531237632</v>
      </c>
      <c r="AB93" s="50">
        <f t="shared" si="20"/>
        <v>963.49718498306754</v>
      </c>
    </row>
    <row r="94" spans="1:28" ht="14.4" x14ac:dyDescent="0.3">
      <c r="A94" s="31">
        <v>249</v>
      </c>
      <c r="B94" s="130" t="s">
        <v>373</v>
      </c>
      <c r="C94" s="135">
        <v>9486</v>
      </c>
      <c r="D94" s="136">
        <v>19589217.185835592</v>
      </c>
      <c r="E94" s="137">
        <v>5897677.247509582</v>
      </c>
      <c r="F94" s="138">
        <f t="shared" si="14"/>
        <v>25486894.433345176</v>
      </c>
      <c r="G94" s="163">
        <v>-17170</v>
      </c>
      <c r="H94" s="139">
        <v>5572276.7294538477</v>
      </c>
      <c r="I94" s="140">
        <f t="shared" si="15"/>
        <v>31042001.162799023</v>
      </c>
      <c r="J94" s="137">
        <f t="shared" si="13"/>
        <v>3272.4015562722984</v>
      </c>
      <c r="K94" s="141"/>
      <c r="L94" s="142">
        <f t="shared" si="21"/>
        <v>1473344.187857572</v>
      </c>
      <c r="M94" s="143">
        <f t="shared" si="16"/>
        <v>0.30432502349561508</v>
      </c>
      <c r="N94" s="142">
        <f t="shared" si="22"/>
        <v>193.9364886053072</v>
      </c>
      <c r="O94" s="48"/>
      <c r="P94" s="86">
        <f t="shared" si="17"/>
        <v>2.2448927878511604E-2</v>
      </c>
      <c r="Q94" s="86">
        <f t="shared" si="18"/>
        <v>0.15097562442689916</v>
      </c>
      <c r="R94" s="129"/>
      <c r="S94" s="69">
        <v>249</v>
      </c>
      <c r="T94" s="41" t="s">
        <v>118</v>
      </c>
      <c r="U94" s="32">
        <v>9605</v>
      </c>
      <c r="V94" s="32">
        <v>18663429.396898486</v>
      </c>
      <c r="W94" s="30">
        <v>6263873.8046689155</v>
      </c>
      <c r="X94" s="49">
        <v>24927303.2015674</v>
      </c>
      <c r="Y94" s="132">
        <v>-199997</v>
      </c>
      <c r="Z94" s="49">
        <v>4841350.7733740499</v>
      </c>
      <c r="AA94" s="33">
        <f t="shared" si="19"/>
        <v>29568656.974941451</v>
      </c>
      <c r="AB94" s="50">
        <f t="shared" si="20"/>
        <v>3078.4650676669912</v>
      </c>
    </row>
    <row r="95" spans="1:28" ht="14.4" x14ac:dyDescent="0.3">
      <c r="A95" s="31">
        <v>250</v>
      </c>
      <c r="B95" s="130" t="s">
        <v>119</v>
      </c>
      <c r="C95" s="135">
        <v>1822</v>
      </c>
      <c r="D95" s="136">
        <v>4353481.1524571385</v>
      </c>
      <c r="E95" s="137">
        <v>1817597.0681431605</v>
      </c>
      <c r="F95" s="138">
        <f t="shared" si="14"/>
        <v>6171078.2206002995</v>
      </c>
      <c r="G95" s="162">
        <v>-375211</v>
      </c>
      <c r="H95" s="139">
        <v>1462737.7589724306</v>
      </c>
      <c r="I95" s="140">
        <f t="shared" si="15"/>
        <v>7258604.9795727301</v>
      </c>
      <c r="J95" s="137">
        <f t="shared" si="13"/>
        <v>3983.8666188653842</v>
      </c>
      <c r="K95" s="141"/>
      <c r="L95" s="142">
        <f t="shared" si="21"/>
        <v>125880.50930018537</v>
      </c>
      <c r="M95" s="143">
        <f t="shared" si="16"/>
        <v>9.7144070861407417E-2</v>
      </c>
      <c r="N95" s="142">
        <f t="shared" si="22"/>
        <v>159.34947662809464</v>
      </c>
      <c r="O95" s="48"/>
      <c r="P95" s="86">
        <f t="shared" si="17"/>
        <v>-1.0440461250422417E-2</v>
      </c>
      <c r="Q95" s="86">
        <f t="shared" si="18"/>
        <v>0.12881891961859759</v>
      </c>
      <c r="R95" s="129"/>
      <c r="S95" s="69">
        <v>250</v>
      </c>
      <c r="T95" s="41" t="s">
        <v>119</v>
      </c>
      <c r="U95" s="32">
        <v>1865</v>
      </c>
      <c r="V95" s="32">
        <v>4206468.6465408932</v>
      </c>
      <c r="W95" s="30">
        <v>2029718.241615596</v>
      </c>
      <c r="X95" s="49">
        <v>6236186.8881564895</v>
      </c>
      <c r="Y95" s="132">
        <v>-399275</v>
      </c>
      <c r="Z95" s="49">
        <v>1295812.5821160551</v>
      </c>
      <c r="AA95" s="33">
        <f t="shared" si="19"/>
        <v>7132724.4702725448</v>
      </c>
      <c r="AB95" s="50">
        <f t="shared" si="20"/>
        <v>3824.5171422372896</v>
      </c>
    </row>
    <row r="96" spans="1:28" ht="14.4" x14ac:dyDescent="0.3">
      <c r="A96" s="31">
        <v>256</v>
      </c>
      <c r="B96" s="130" t="s">
        <v>120</v>
      </c>
      <c r="C96" s="135">
        <v>1597</v>
      </c>
      <c r="D96" s="136">
        <v>4802424.0697190668</v>
      </c>
      <c r="E96" s="137">
        <v>1664396.1455122516</v>
      </c>
      <c r="F96" s="138">
        <f t="shared" si="14"/>
        <v>6466820.215231318</v>
      </c>
      <c r="G96" s="163">
        <v>252937</v>
      </c>
      <c r="H96" s="139">
        <v>1089196.269000754</v>
      </c>
      <c r="I96" s="140">
        <f t="shared" si="15"/>
        <v>7808953.4842320718</v>
      </c>
      <c r="J96" s="137">
        <f t="shared" si="13"/>
        <v>4889.7642355867702</v>
      </c>
      <c r="K96" s="141"/>
      <c r="L96" s="142">
        <f t="shared" si="21"/>
        <v>494720.76581728831</v>
      </c>
      <c r="M96" s="143">
        <f t="shared" si="16"/>
        <v>0.50634473459031493</v>
      </c>
      <c r="N96" s="142">
        <f t="shared" si="22"/>
        <v>374.80576742949597</v>
      </c>
      <c r="O96" s="48"/>
      <c r="P96" s="86">
        <f t="shared" si="17"/>
        <v>5.2178551642594329E-2</v>
      </c>
      <c r="Q96" s="86">
        <f t="shared" si="18"/>
        <v>0.11478804580366631</v>
      </c>
      <c r="R96" s="129"/>
      <c r="S96" s="69">
        <v>256</v>
      </c>
      <c r="T96" s="41" t="s">
        <v>120</v>
      </c>
      <c r="U96" s="32">
        <v>1620</v>
      </c>
      <c r="V96" s="32">
        <v>4405119.309466158</v>
      </c>
      <c r="W96" s="30">
        <v>1741005.0390445853</v>
      </c>
      <c r="X96" s="49">
        <v>6146124.3485107431</v>
      </c>
      <c r="Y96" s="131">
        <v>191065</v>
      </c>
      <c r="Z96" s="49">
        <v>977043.36990404048</v>
      </c>
      <c r="AA96" s="33">
        <f t="shared" si="19"/>
        <v>7314232.7184147835</v>
      </c>
      <c r="AB96" s="50">
        <f t="shared" si="20"/>
        <v>4514.9584681572742</v>
      </c>
    </row>
    <row r="97" spans="1:28" ht="14.4" x14ac:dyDescent="0.3">
      <c r="A97" s="31">
        <v>257</v>
      </c>
      <c r="B97" s="130" t="s">
        <v>374</v>
      </c>
      <c r="C97" s="135">
        <v>40082</v>
      </c>
      <c r="D97" s="136">
        <v>34948219.220604591</v>
      </c>
      <c r="E97" s="137">
        <v>-11163464.157039888</v>
      </c>
      <c r="F97" s="138">
        <f t="shared" si="14"/>
        <v>23784755.063564703</v>
      </c>
      <c r="G97" s="162">
        <v>-2575249</v>
      </c>
      <c r="H97" s="139">
        <v>14373349.676542098</v>
      </c>
      <c r="I97" s="140">
        <f t="shared" si="15"/>
        <v>35582855.740106799</v>
      </c>
      <c r="J97" s="137">
        <f t="shared" si="13"/>
        <v>887.75150292168053</v>
      </c>
      <c r="K97" s="141"/>
      <c r="L97" s="142">
        <f t="shared" si="21"/>
        <v>4380815.907554172</v>
      </c>
      <c r="M97" s="143">
        <f t="shared" si="16"/>
        <v>0.37780964459339372</v>
      </c>
      <c r="N97" s="142">
        <f t="shared" si="22"/>
        <v>99.542544387031285</v>
      </c>
      <c r="O97" s="48"/>
      <c r="P97" s="86">
        <f t="shared" si="17"/>
        <v>6.7722088941887693E-2</v>
      </c>
      <c r="Q97" s="86">
        <f t="shared" si="18"/>
        <v>0.23958418876878818</v>
      </c>
      <c r="R97" s="129"/>
      <c r="S97" s="69">
        <v>257</v>
      </c>
      <c r="T97" s="41" t="s">
        <v>121</v>
      </c>
      <c r="U97" s="32">
        <v>39586</v>
      </c>
      <c r="V97" s="32">
        <v>34321038.76768294</v>
      </c>
      <c r="W97" s="30">
        <v>-12044872.235308032</v>
      </c>
      <c r="X97" s="49">
        <v>22276166.532374907</v>
      </c>
      <c r="Y97" s="132">
        <v>-2669426</v>
      </c>
      <c r="Z97" s="49">
        <v>11595299.300177721</v>
      </c>
      <c r="AA97" s="33">
        <f t="shared" si="19"/>
        <v>31202039.832552627</v>
      </c>
      <c r="AB97" s="50">
        <f t="shared" si="20"/>
        <v>788.20895853464924</v>
      </c>
    </row>
    <row r="98" spans="1:28" ht="14.4" x14ac:dyDescent="0.3">
      <c r="A98" s="31">
        <v>260</v>
      </c>
      <c r="B98" s="130" t="s">
        <v>375</v>
      </c>
      <c r="C98" s="135">
        <v>9933</v>
      </c>
      <c r="D98" s="136">
        <v>28176041.039919652</v>
      </c>
      <c r="E98" s="137">
        <v>9847720.8299733382</v>
      </c>
      <c r="F98" s="138">
        <f t="shared" si="14"/>
        <v>38023761.869892992</v>
      </c>
      <c r="G98" s="163">
        <v>-1084181</v>
      </c>
      <c r="H98" s="139">
        <v>6956708.3850762192</v>
      </c>
      <c r="I98" s="140">
        <f t="shared" si="15"/>
        <v>43896289.254969209</v>
      </c>
      <c r="J98" s="137">
        <f t="shared" si="13"/>
        <v>4419.23781888344</v>
      </c>
      <c r="K98" s="141"/>
      <c r="L98" s="142">
        <f t="shared" si="21"/>
        <v>2890364.7404030785</v>
      </c>
      <c r="M98" s="143">
        <f t="shared" si="16"/>
        <v>0.46631068312069379</v>
      </c>
      <c r="N98" s="142">
        <f t="shared" si="22"/>
        <v>373.6651556468446</v>
      </c>
      <c r="O98" s="48"/>
      <c r="P98" s="86">
        <f t="shared" si="17"/>
        <v>6.3594633991179705E-2</v>
      </c>
      <c r="Q98" s="86">
        <f t="shared" si="18"/>
        <v>0.12234535453956474</v>
      </c>
      <c r="R98" s="129"/>
      <c r="S98" s="69">
        <v>260</v>
      </c>
      <c r="T98" s="41" t="s">
        <v>122</v>
      </c>
      <c r="U98" s="32">
        <v>10136</v>
      </c>
      <c r="V98" s="32">
        <v>26013016.077798918</v>
      </c>
      <c r="W98" s="30">
        <v>9737222.4573536739</v>
      </c>
      <c r="X98" s="49">
        <v>35750238.535152592</v>
      </c>
      <c r="Y98" s="132">
        <v>-942681</v>
      </c>
      <c r="Z98" s="49">
        <v>6198366.9794135382</v>
      </c>
      <c r="AA98" s="33">
        <f t="shared" si="19"/>
        <v>41005924.514566131</v>
      </c>
      <c r="AB98" s="50">
        <f t="shared" si="20"/>
        <v>4045.5726632365954</v>
      </c>
    </row>
    <row r="99" spans="1:28" ht="14.4" x14ac:dyDescent="0.3">
      <c r="A99" s="31">
        <v>261</v>
      </c>
      <c r="B99" s="130" t="s">
        <v>123</v>
      </c>
      <c r="C99" s="135">
        <v>6436</v>
      </c>
      <c r="D99" s="136">
        <v>19549937.809183251</v>
      </c>
      <c r="E99" s="137">
        <v>1816698.4525238157</v>
      </c>
      <c r="F99" s="138">
        <f t="shared" si="14"/>
        <v>21366636.261707067</v>
      </c>
      <c r="G99" s="162">
        <v>239818</v>
      </c>
      <c r="H99" s="139">
        <v>4102200.0532357013</v>
      </c>
      <c r="I99" s="140">
        <f t="shared" si="15"/>
        <v>25708654.31494277</v>
      </c>
      <c r="J99" s="137">
        <f t="shared" si="13"/>
        <v>3994.508128487068</v>
      </c>
      <c r="K99" s="141"/>
      <c r="L99" s="142">
        <f t="shared" si="21"/>
        <v>1912963.0999263972</v>
      </c>
      <c r="M99" s="143">
        <f t="shared" si="16"/>
        <v>0.55426711607070478</v>
      </c>
      <c r="N99" s="142">
        <f t="shared" si="22"/>
        <v>306.96881111276571</v>
      </c>
      <c r="O99" s="48"/>
      <c r="P99" s="86">
        <f t="shared" si="17"/>
        <v>6.0856628839478066E-2</v>
      </c>
      <c r="Q99" s="86">
        <f t="shared" si="18"/>
        <v>0.18858256760913306</v>
      </c>
      <c r="R99" s="129"/>
      <c r="S99" s="69">
        <v>261</v>
      </c>
      <c r="T99" s="41" t="s">
        <v>123</v>
      </c>
      <c r="U99" s="32">
        <v>6453</v>
      </c>
      <c r="V99" s="32">
        <v>18754304.601546723</v>
      </c>
      <c r="W99" s="30">
        <v>1386622.7215742678</v>
      </c>
      <c r="X99" s="49">
        <v>20140927.323120993</v>
      </c>
      <c r="Y99" s="131">
        <v>203426</v>
      </c>
      <c r="Z99" s="49">
        <v>3451337.8918953785</v>
      </c>
      <c r="AA99" s="33">
        <f t="shared" si="19"/>
        <v>23795691.215016373</v>
      </c>
      <c r="AB99" s="50">
        <f t="shared" si="20"/>
        <v>3687.5393173743023</v>
      </c>
    </row>
    <row r="100" spans="1:28" ht="14.4" x14ac:dyDescent="0.3">
      <c r="A100" s="31">
        <v>263</v>
      </c>
      <c r="B100" s="130" t="s">
        <v>124</v>
      </c>
      <c r="C100" s="135">
        <v>7854</v>
      </c>
      <c r="D100" s="136">
        <v>20648796.857367184</v>
      </c>
      <c r="E100" s="137">
        <v>8330570.810021474</v>
      </c>
      <c r="F100" s="138">
        <f t="shared" si="14"/>
        <v>28979367.667388659</v>
      </c>
      <c r="G100" s="163">
        <v>-354103</v>
      </c>
      <c r="H100" s="139">
        <v>5691179.4264800614</v>
      </c>
      <c r="I100" s="140">
        <f t="shared" si="15"/>
        <v>34316444.093868718</v>
      </c>
      <c r="J100" s="137">
        <f t="shared" si="13"/>
        <v>4369.2951481880209</v>
      </c>
      <c r="K100" s="141"/>
      <c r="L100" s="142">
        <f t="shared" si="21"/>
        <v>1283044.1160171777</v>
      </c>
      <c r="M100" s="143">
        <f t="shared" si="16"/>
        <v>0.25470418124542482</v>
      </c>
      <c r="N100" s="142">
        <f t="shared" si="22"/>
        <v>239.08759906929845</v>
      </c>
      <c r="O100" s="48"/>
      <c r="P100" s="86">
        <f t="shared" si="17"/>
        <v>2.0665402811504974E-2</v>
      </c>
      <c r="Q100" s="86">
        <f t="shared" si="18"/>
        <v>0.12978749370064802</v>
      </c>
      <c r="R100" s="129"/>
      <c r="S100" s="69">
        <v>263</v>
      </c>
      <c r="T100" s="41" t="s">
        <v>124</v>
      </c>
      <c r="U100" s="32">
        <v>7998</v>
      </c>
      <c r="V100" s="32">
        <v>19853849.955034293</v>
      </c>
      <c r="W100" s="30">
        <v>8538772.7277397662</v>
      </c>
      <c r="X100" s="49">
        <v>28392622.682774059</v>
      </c>
      <c r="Y100" s="132">
        <v>-396612</v>
      </c>
      <c r="Z100" s="49">
        <v>5037389.2950774813</v>
      </c>
      <c r="AA100" s="33">
        <f t="shared" si="19"/>
        <v>33033399.97785154</v>
      </c>
      <c r="AB100" s="50">
        <f t="shared" si="20"/>
        <v>4130.2075491187225</v>
      </c>
    </row>
    <row r="101" spans="1:28" ht="14.4" x14ac:dyDescent="0.3">
      <c r="A101" s="31">
        <v>265</v>
      </c>
      <c r="B101" s="130" t="s">
        <v>125</v>
      </c>
      <c r="C101" s="135">
        <v>1107</v>
      </c>
      <c r="D101" s="136">
        <v>4044495.1240565428</v>
      </c>
      <c r="E101" s="137">
        <v>855489.45384777838</v>
      </c>
      <c r="F101" s="138">
        <f t="shared" si="14"/>
        <v>4899984.5779043213</v>
      </c>
      <c r="G101" s="162">
        <v>-292077</v>
      </c>
      <c r="H101" s="139">
        <v>819832.95681786886</v>
      </c>
      <c r="I101" s="140">
        <f t="shared" si="15"/>
        <v>5427740.5347221904</v>
      </c>
      <c r="J101" s="137">
        <f t="shared" si="13"/>
        <v>4903.1079807788528</v>
      </c>
      <c r="K101" s="141"/>
      <c r="L101" s="142">
        <f t="shared" si="21"/>
        <v>286420.40891618468</v>
      </c>
      <c r="M101" s="143">
        <f t="shared" si="16"/>
        <v>0.39341504971937113</v>
      </c>
      <c r="N101" s="142">
        <f t="shared" si="22"/>
        <v>212.12246453249736</v>
      </c>
      <c r="O101" s="48"/>
      <c r="P101" s="86">
        <f t="shared" si="17"/>
        <v>4.4221131101723321E-2</v>
      </c>
      <c r="Q101" s="86">
        <f t="shared" si="18"/>
        <v>0.12608813278548303</v>
      </c>
      <c r="R101" s="129"/>
      <c r="S101" s="69">
        <v>265</v>
      </c>
      <c r="T101" s="41" t="s">
        <v>125</v>
      </c>
      <c r="U101" s="32">
        <v>1096</v>
      </c>
      <c r="V101" s="32">
        <v>3656259.1681150794</v>
      </c>
      <c r="W101" s="30">
        <v>1036218.7294874229</v>
      </c>
      <c r="X101" s="49">
        <v>4692477.8976025023</v>
      </c>
      <c r="Y101" s="132">
        <v>-279194</v>
      </c>
      <c r="Z101" s="49">
        <v>728036.2282035033</v>
      </c>
      <c r="AA101" s="33">
        <f t="shared" si="19"/>
        <v>5141320.1258060057</v>
      </c>
      <c r="AB101" s="50">
        <f t="shared" si="20"/>
        <v>4690.9855162463555</v>
      </c>
    </row>
    <row r="102" spans="1:28" ht="14.4" x14ac:dyDescent="0.3">
      <c r="A102" s="31">
        <v>271</v>
      </c>
      <c r="B102" s="130" t="s">
        <v>376</v>
      </c>
      <c r="C102" s="135">
        <v>7013</v>
      </c>
      <c r="D102" s="136">
        <v>11609907.173144929</v>
      </c>
      <c r="E102" s="137">
        <v>5213585.7692218162</v>
      </c>
      <c r="F102" s="138">
        <f t="shared" si="14"/>
        <v>16823492.942366745</v>
      </c>
      <c r="G102" s="163">
        <v>-526308</v>
      </c>
      <c r="H102" s="139">
        <v>4607860.8575752145</v>
      </c>
      <c r="I102" s="140">
        <f t="shared" si="15"/>
        <v>20905045.799941961</v>
      </c>
      <c r="J102" s="137">
        <f t="shared" si="13"/>
        <v>2980.8991586969855</v>
      </c>
      <c r="K102" s="141"/>
      <c r="L102" s="142">
        <f t="shared" si="21"/>
        <v>1287634.6134157814</v>
      </c>
      <c r="M102" s="143">
        <f t="shared" si="16"/>
        <v>0.32190606674169869</v>
      </c>
      <c r="N102" s="142">
        <f t="shared" si="22"/>
        <v>219.05047693911138</v>
      </c>
      <c r="O102" s="48"/>
      <c r="P102" s="86">
        <f t="shared" si="17"/>
        <v>4.2203120207183753E-2</v>
      </c>
      <c r="Q102" s="86">
        <f t="shared" si="18"/>
        <v>0.15195595808056006</v>
      </c>
      <c r="R102" s="129"/>
      <c r="S102" s="69">
        <v>271</v>
      </c>
      <c r="T102" s="41" t="s">
        <v>126</v>
      </c>
      <c r="U102" s="32">
        <v>7103</v>
      </c>
      <c r="V102" s="32">
        <v>11158488.407979328</v>
      </c>
      <c r="W102" s="30">
        <v>4983751.6373415254</v>
      </c>
      <c r="X102" s="49">
        <v>16142240.045320854</v>
      </c>
      <c r="Y102" s="132">
        <v>-524861</v>
      </c>
      <c r="Z102" s="49">
        <v>4000032.1412053253</v>
      </c>
      <c r="AA102" s="33">
        <f t="shared" si="19"/>
        <v>19617411.186526179</v>
      </c>
      <c r="AB102" s="50">
        <f t="shared" si="20"/>
        <v>2761.8486817578741</v>
      </c>
    </row>
    <row r="103" spans="1:28" ht="14.4" x14ac:dyDescent="0.3">
      <c r="A103" s="31">
        <v>272</v>
      </c>
      <c r="B103" s="130" t="s">
        <v>377</v>
      </c>
      <c r="C103" s="135">
        <v>47772</v>
      </c>
      <c r="D103" s="136">
        <v>72940440.519189194</v>
      </c>
      <c r="E103" s="137">
        <v>12866226.864946263</v>
      </c>
      <c r="F103" s="138">
        <f t="shared" si="14"/>
        <v>85806667.384135455</v>
      </c>
      <c r="G103" s="162">
        <v>-1025056</v>
      </c>
      <c r="H103" s="139">
        <v>24345124.352974944</v>
      </c>
      <c r="I103" s="140">
        <f t="shared" si="15"/>
        <v>109126735.73711041</v>
      </c>
      <c r="J103" s="137">
        <f t="shared" si="13"/>
        <v>2284.3242011452398</v>
      </c>
      <c r="K103" s="141"/>
      <c r="L103" s="142">
        <f t="shared" si="21"/>
        <v>6501526.9776148796</v>
      </c>
      <c r="M103" s="143">
        <f t="shared" si="16"/>
        <v>0.30612175743745884</v>
      </c>
      <c r="N103" s="142">
        <f t="shared" si="22"/>
        <v>131.99499748978951</v>
      </c>
      <c r="O103" s="48"/>
      <c r="P103" s="86">
        <f t="shared" si="17"/>
        <v>3.7022977655517986E-2</v>
      </c>
      <c r="Q103" s="86">
        <f t="shared" si="18"/>
        <v>0.14628029347963789</v>
      </c>
      <c r="R103" s="129"/>
      <c r="S103" s="69">
        <v>272</v>
      </c>
      <c r="T103" s="41" t="s">
        <v>127</v>
      </c>
      <c r="U103" s="32">
        <v>47681</v>
      </c>
      <c r="V103" s="32">
        <v>68318661.659333766</v>
      </c>
      <c r="W103" s="30">
        <v>14424603.661677307</v>
      </c>
      <c r="X103" s="49">
        <v>82743265.321011066</v>
      </c>
      <c r="Y103" s="132">
        <v>-1356426</v>
      </c>
      <c r="Z103" s="49">
        <v>21238369.438484464</v>
      </c>
      <c r="AA103" s="33">
        <f t="shared" si="19"/>
        <v>102625208.75949553</v>
      </c>
      <c r="AB103" s="50">
        <f t="shared" si="20"/>
        <v>2152.3292036554503</v>
      </c>
    </row>
    <row r="104" spans="1:28" ht="14.4" x14ac:dyDescent="0.3">
      <c r="A104" s="31">
        <v>273</v>
      </c>
      <c r="B104" s="130" t="s">
        <v>128</v>
      </c>
      <c r="C104" s="135">
        <v>3925</v>
      </c>
      <c r="D104" s="136">
        <v>12198607.090068124</v>
      </c>
      <c r="E104" s="137">
        <v>2940228.2808496966</v>
      </c>
      <c r="F104" s="138">
        <f t="shared" si="14"/>
        <v>15138835.370917821</v>
      </c>
      <c r="G104" s="163">
        <v>-220393</v>
      </c>
      <c r="H104" s="139">
        <v>2537983.2735310942</v>
      </c>
      <c r="I104" s="140">
        <f t="shared" si="15"/>
        <v>17456425.644448914</v>
      </c>
      <c r="J104" s="137">
        <f t="shared" si="13"/>
        <v>4447.4969794774306</v>
      </c>
      <c r="K104" s="141"/>
      <c r="L104" s="142">
        <f t="shared" si="21"/>
        <v>1302194.0974330418</v>
      </c>
      <c r="M104" s="143">
        <f t="shared" si="16"/>
        <v>0.59876284803980939</v>
      </c>
      <c r="N104" s="142">
        <f t="shared" si="22"/>
        <v>247.2287665247859</v>
      </c>
      <c r="O104" s="48"/>
      <c r="P104" s="86">
        <f t="shared" si="17"/>
        <v>6.8415588234863378E-2</v>
      </c>
      <c r="Q104" s="86">
        <f t="shared" si="18"/>
        <v>0.16699199922077379</v>
      </c>
      <c r="R104" s="129"/>
      <c r="S104" s="69">
        <v>273</v>
      </c>
      <c r="T104" s="41" t="s">
        <v>128</v>
      </c>
      <c r="U104" s="32">
        <v>3846</v>
      </c>
      <c r="V104" s="32">
        <v>11303931.384722991</v>
      </c>
      <c r="W104" s="30">
        <v>2865494.3870675485</v>
      </c>
      <c r="X104" s="49">
        <v>14169425.77179054</v>
      </c>
      <c r="Y104" s="132">
        <v>-190002</v>
      </c>
      <c r="Z104" s="49">
        <v>2174807.7752253325</v>
      </c>
      <c r="AA104" s="33">
        <f t="shared" si="19"/>
        <v>16154231.547015872</v>
      </c>
      <c r="AB104" s="50">
        <f t="shared" si="20"/>
        <v>4200.2682129526447</v>
      </c>
    </row>
    <row r="105" spans="1:28" ht="14.4" x14ac:dyDescent="0.3">
      <c r="A105" s="31">
        <v>275</v>
      </c>
      <c r="B105" s="130" t="s">
        <v>129</v>
      </c>
      <c r="C105" s="135">
        <v>2593</v>
      </c>
      <c r="D105" s="136">
        <v>6184631.9729815302</v>
      </c>
      <c r="E105" s="137">
        <v>2414900.5855530733</v>
      </c>
      <c r="F105" s="138">
        <f t="shared" si="14"/>
        <v>8599532.5585346036</v>
      </c>
      <c r="G105" s="162">
        <v>-20093</v>
      </c>
      <c r="H105" s="139">
        <v>1822890.7567247194</v>
      </c>
      <c r="I105" s="140">
        <f t="shared" si="15"/>
        <v>10402330.315259323</v>
      </c>
      <c r="J105" s="137">
        <f t="shared" si="13"/>
        <v>4011.6969977860867</v>
      </c>
      <c r="K105" s="141"/>
      <c r="L105" s="142">
        <f t="shared" si="21"/>
        <v>520588.38801105693</v>
      </c>
      <c r="M105" s="143">
        <f t="shared" si="16"/>
        <v>0.33045748408883818</v>
      </c>
      <c r="N105" s="142">
        <f t="shared" si="22"/>
        <v>250.0898690277063</v>
      </c>
      <c r="O105" s="48"/>
      <c r="P105" s="86">
        <f t="shared" si="17"/>
        <v>2.8623145480540346E-2</v>
      </c>
      <c r="Q105" s="86">
        <f t="shared" si="18"/>
        <v>0.15712894699306057</v>
      </c>
      <c r="R105" s="129"/>
      <c r="S105" s="69">
        <v>275</v>
      </c>
      <c r="T105" s="41" t="s">
        <v>129</v>
      </c>
      <c r="U105" s="32">
        <v>2627</v>
      </c>
      <c r="V105" s="32">
        <v>5830936.8476590579</v>
      </c>
      <c r="W105" s="30">
        <v>2529299.4510460175</v>
      </c>
      <c r="X105" s="49">
        <v>8360236.2987050749</v>
      </c>
      <c r="Y105" s="131">
        <v>-53851</v>
      </c>
      <c r="Z105" s="49">
        <v>1575356.62854319</v>
      </c>
      <c r="AA105" s="33">
        <f t="shared" si="19"/>
        <v>9881741.9272482656</v>
      </c>
      <c r="AB105" s="50">
        <f t="shared" si="20"/>
        <v>3761.6071287583804</v>
      </c>
    </row>
    <row r="106" spans="1:28" ht="14.4" x14ac:dyDescent="0.3">
      <c r="A106" s="31">
        <v>276</v>
      </c>
      <c r="B106" s="130" t="s">
        <v>378</v>
      </c>
      <c r="C106" s="135">
        <v>14857</v>
      </c>
      <c r="D106" s="136">
        <v>15199856.584392738</v>
      </c>
      <c r="E106" s="137">
        <v>7635643.7645748109</v>
      </c>
      <c r="F106" s="138">
        <f t="shared" si="14"/>
        <v>22835500.348967548</v>
      </c>
      <c r="G106" s="163">
        <v>-1598366</v>
      </c>
      <c r="H106" s="139">
        <v>6825596.7249325467</v>
      </c>
      <c r="I106" s="140">
        <f t="shared" si="15"/>
        <v>28062731.073900096</v>
      </c>
      <c r="J106" s="137">
        <f t="shared" si="13"/>
        <v>1888.8558305108768</v>
      </c>
      <c r="K106" s="141"/>
      <c r="L106" s="142">
        <f t="shared" si="21"/>
        <v>1621005.5649014413</v>
      </c>
      <c r="M106" s="143">
        <f t="shared" si="16"/>
        <v>0.28364136499576992</v>
      </c>
      <c r="N106" s="142">
        <f t="shared" si="22"/>
        <v>104.784208555634</v>
      </c>
      <c r="O106" s="48"/>
      <c r="P106" s="86">
        <f t="shared" si="17"/>
        <v>2.7011903093000056E-2</v>
      </c>
      <c r="Q106" s="86">
        <f t="shared" si="18"/>
        <v>0.19433369871758366</v>
      </c>
      <c r="R106" s="129"/>
      <c r="S106" s="69">
        <v>276</v>
      </c>
      <c r="T106" s="41" t="s">
        <v>130</v>
      </c>
      <c r="U106" s="32">
        <v>14821</v>
      </c>
      <c r="V106" s="32">
        <v>14830521.467996329</v>
      </c>
      <c r="W106" s="30">
        <v>7404372.0908757923</v>
      </c>
      <c r="X106" s="49">
        <v>22234893.558872122</v>
      </c>
      <c r="Y106" s="132">
        <v>-1508151</v>
      </c>
      <c r="Z106" s="49">
        <v>5714982.9501265306</v>
      </c>
      <c r="AA106" s="33">
        <f t="shared" si="19"/>
        <v>26441725.508998655</v>
      </c>
      <c r="AB106" s="50">
        <f t="shared" si="20"/>
        <v>1784.0716219552428</v>
      </c>
    </row>
    <row r="107" spans="1:28" ht="14.4" x14ac:dyDescent="0.3">
      <c r="A107" s="31">
        <v>280</v>
      </c>
      <c r="B107" s="130" t="s">
        <v>131</v>
      </c>
      <c r="C107" s="135">
        <v>2068</v>
      </c>
      <c r="D107" s="136">
        <v>4180359.3586831437</v>
      </c>
      <c r="E107" s="137">
        <v>1886172.4761595658</v>
      </c>
      <c r="F107" s="138">
        <f t="shared" si="14"/>
        <v>6066531.8348427098</v>
      </c>
      <c r="G107" s="162">
        <v>-259196</v>
      </c>
      <c r="H107" s="139">
        <v>1711744.3151903618</v>
      </c>
      <c r="I107" s="140">
        <f t="shared" si="15"/>
        <v>7519080.1500330716</v>
      </c>
      <c r="J107" s="137">
        <f t="shared" si="13"/>
        <v>3635.918834638816</v>
      </c>
      <c r="K107" s="141"/>
      <c r="L107" s="142">
        <f t="shared" si="21"/>
        <v>227867.79543865286</v>
      </c>
      <c r="M107" s="143">
        <f t="shared" si="16"/>
        <v>0.15286211099203134</v>
      </c>
      <c r="N107" s="142">
        <f t="shared" si="22"/>
        <v>125.46512515666927</v>
      </c>
      <c r="O107" s="48"/>
      <c r="P107" s="86">
        <f t="shared" si="17"/>
        <v>-2.6699572939323679E-2</v>
      </c>
      <c r="Q107" s="86">
        <f t="shared" si="18"/>
        <v>0.14830114099670033</v>
      </c>
      <c r="R107" s="129"/>
      <c r="S107" s="69">
        <v>280</v>
      </c>
      <c r="T107" s="41" t="s">
        <v>131</v>
      </c>
      <c r="U107" s="32">
        <v>2077</v>
      </c>
      <c r="V107" s="32">
        <v>4146889.5380633916</v>
      </c>
      <c r="W107" s="30">
        <v>2086059.3707985559</v>
      </c>
      <c r="X107" s="49">
        <v>6232948.9088619472</v>
      </c>
      <c r="Y107" s="132">
        <v>-432412</v>
      </c>
      <c r="Z107" s="49">
        <v>1490675.4457324715</v>
      </c>
      <c r="AA107" s="33">
        <f t="shared" si="19"/>
        <v>7291212.3545944188</v>
      </c>
      <c r="AB107" s="50">
        <f t="shared" si="20"/>
        <v>3510.4537094821467</v>
      </c>
    </row>
    <row r="108" spans="1:28" ht="14.4" x14ac:dyDescent="0.3">
      <c r="A108" s="31">
        <v>284</v>
      </c>
      <c r="B108" s="130" t="s">
        <v>379</v>
      </c>
      <c r="C108" s="135">
        <v>2292</v>
      </c>
      <c r="D108" s="136">
        <v>5184845.9258909151</v>
      </c>
      <c r="E108" s="137">
        <v>1760266.3151263122</v>
      </c>
      <c r="F108" s="138">
        <f t="shared" si="14"/>
        <v>6945112.2410172271</v>
      </c>
      <c r="G108" s="163">
        <v>876845</v>
      </c>
      <c r="H108" s="139">
        <v>1588185.8668981462</v>
      </c>
      <c r="I108" s="140">
        <f t="shared" si="15"/>
        <v>9410143.1079153735</v>
      </c>
      <c r="J108" s="137">
        <f t="shared" si="13"/>
        <v>4105.6470802423091</v>
      </c>
      <c r="K108" s="141"/>
      <c r="L108" s="142">
        <f t="shared" si="21"/>
        <v>861162.96072757058</v>
      </c>
      <c r="M108" s="143">
        <f t="shared" si="16"/>
        <v>0.62287685457277464</v>
      </c>
      <c r="N108" s="142">
        <f t="shared" si="22"/>
        <v>401.58289168606871</v>
      </c>
      <c r="O108" s="48"/>
      <c r="P108" s="86">
        <f t="shared" si="17"/>
        <v>6.4442470334668656E-2</v>
      </c>
      <c r="Q108" s="86">
        <f t="shared" si="18"/>
        <v>0.14873056827092301</v>
      </c>
      <c r="R108" s="129"/>
      <c r="S108" s="69">
        <v>284</v>
      </c>
      <c r="T108" s="41" t="s">
        <v>132</v>
      </c>
      <c r="U108" s="32">
        <v>2308</v>
      </c>
      <c r="V108" s="32">
        <v>4629406.2405122388</v>
      </c>
      <c r="W108" s="30">
        <v>1895241.577075904</v>
      </c>
      <c r="X108" s="49">
        <v>6524647.8175881431</v>
      </c>
      <c r="Y108" s="131">
        <v>641775</v>
      </c>
      <c r="Z108" s="49">
        <v>1382557.3295996592</v>
      </c>
      <c r="AA108" s="33">
        <f t="shared" si="19"/>
        <v>8548980.1471878029</v>
      </c>
      <c r="AB108" s="50">
        <f t="shared" si="20"/>
        <v>3704.0641885562404</v>
      </c>
    </row>
    <row r="109" spans="1:28" ht="14.4" x14ac:dyDescent="0.3">
      <c r="A109" s="31">
        <v>285</v>
      </c>
      <c r="B109" s="130" t="s">
        <v>133</v>
      </c>
      <c r="C109" s="135">
        <v>51668</v>
      </c>
      <c r="D109" s="136">
        <v>97344147.459183589</v>
      </c>
      <c r="E109" s="137">
        <v>11002456.427951464</v>
      </c>
      <c r="F109" s="138">
        <f t="shared" si="14"/>
        <v>108346603.88713506</v>
      </c>
      <c r="G109" s="162">
        <v>-1563440</v>
      </c>
      <c r="H109" s="139">
        <v>25249553.047903009</v>
      </c>
      <c r="I109" s="140">
        <f t="shared" si="15"/>
        <v>132032716.93503806</v>
      </c>
      <c r="J109" s="137">
        <f t="shared" si="13"/>
        <v>2555.4059947170022</v>
      </c>
      <c r="K109" s="141"/>
      <c r="L109" s="142">
        <f t="shared" si="21"/>
        <v>6080917.5633312613</v>
      </c>
      <c r="M109" s="143">
        <f t="shared" si="16"/>
        <v>0.27833135859956837</v>
      </c>
      <c r="N109" s="142">
        <f t="shared" si="22"/>
        <v>139.11087574169642</v>
      </c>
      <c r="O109" s="48"/>
      <c r="P109" s="86">
        <f t="shared" si="17"/>
        <v>3.0464103751709493E-2</v>
      </c>
      <c r="Q109" s="86">
        <f t="shared" si="18"/>
        <v>0.15570427170941037</v>
      </c>
      <c r="R109" s="129"/>
      <c r="S109" s="69">
        <v>285</v>
      </c>
      <c r="T109" s="41" t="s">
        <v>133</v>
      </c>
      <c r="U109" s="32">
        <v>52126</v>
      </c>
      <c r="V109" s="32">
        <v>93345196.008873776</v>
      </c>
      <c r="W109" s="30">
        <v>11798305.344222549</v>
      </c>
      <c r="X109" s="49">
        <v>105143501.35309632</v>
      </c>
      <c r="Y109" s="132">
        <v>-1039465</v>
      </c>
      <c r="Z109" s="49">
        <v>21847763.018610477</v>
      </c>
      <c r="AA109" s="33">
        <f t="shared" si="19"/>
        <v>125951799.3717068</v>
      </c>
      <c r="AB109" s="50">
        <f t="shared" si="20"/>
        <v>2416.2951189753057</v>
      </c>
    </row>
    <row r="110" spans="1:28" ht="14.4" x14ac:dyDescent="0.3">
      <c r="A110" s="31">
        <v>286</v>
      </c>
      <c r="B110" s="130" t="s">
        <v>134</v>
      </c>
      <c r="C110" s="135">
        <v>81187</v>
      </c>
      <c r="D110" s="136">
        <v>127043968.8932047</v>
      </c>
      <c r="E110" s="137">
        <v>15182807.015760591</v>
      </c>
      <c r="F110" s="138">
        <f t="shared" si="14"/>
        <v>142226775.90896529</v>
      </c>
      <c r="G110" s="163">
        <v>-6921427</v>
      </c>
      <c r="H110" s="139">
        <v>42845583.295250811</v>
      </c>
      <c r="I110" s="140">
        <f t="shared" si="15"/>
        <v>178150932.20421609</v>
      </c>
      <c r="J110" s="137">
        <f t="shared" si="13"/>
        <v>2194.3283063078584</v>
      </c>
      <c r="K110" s="141"/>
      <c r="L110" s="142">
        <f t="shared" si="21"/>
        <v>-15273333.336900622</v>
      </c>
      <c r="M110" s="143">
        <f t="shared" si="16"/>
        <v>-0.41423157757521101</v>
      </c>
      <c r="N110" s="142">
        <f t="shared" si="22"/>
        <v>-161.25808733403392</v>
      </c>
      <c r="O110" s="48"/>
      <c r="P110" s="86">
        <f t="shared" si="17"/>
        <v>1.5045467419586123E-2</v>
      </c>
      <c r="Q110" s="86">
        <f t="shared" si="18"/>
        <v>0.16202489456852276</v>
      </c>
      <c r="R110" s="129"/>
      <c r="S110" s="69">
        <v>286</v>
      </c>
      <c r="T110" s="41" t="s">
        <v>134</v>
      </c>
      <c r="U110" s="32">
        <v>82113</v>
      </c>
      <c r="V110" s="32">
        <v>123070773.77916005</v>
      </c>
      <c r="W110" s="30">
        <v>17047851.912090316</v>
      </c>
      <c r="X110" s="49">
        <v>140118625.69125038</v>
      </c>
      <c r="Y110" s="131">
        <v>16434155</v>
      </c>
      <c r="Z110" s="49">
        <v>36871484.849866331</v>
      </c>
      <c r="AA110" s="33">
        <f t="shared" si="19"/>
        <v>193424265.54111671</v>
      </c>
      <c r="AB110" s="50">
        <f t="shared" si="20"/>
        <v>2355.5863936418923</v>
      </c>
    </row>
    <row r="111" spans="1:28" ht="14.4" x14ac:dyDescent="0.3">
      <c r="A111" s="31">
        <v>287</v>
      </c>
      <c r="B111" s="130" t="s">
        <v>380</v>
      </c>
      <c r="C111" s="135">
        <v>6404</v>
      </c>
      <c r="D111" s="136">
        <v>14893086.763440883</v>
      </c>
      <c r="E111" s="137">
        <v>3953783.3528575613</v>
      </c>
      <c r="F111" s="138">
        <f t="shared" si="14"/>
        <v>18846870.116298445</v>
      </c>
      <c r="G111" s="162">
        <v>171574</v>
      </c>
      <c r="H111" s="139">
        <v>4622311.0379326129</v>
      </c>
      <c r="I111" s="140">
        <f t="shared" si="15"/>
        <v>23640755.154231057</v>
      </c>
      <c r="J111" s="137">
        <f t="shared" si="13"/>
        <v>3691.5607673689969</v>
      </c>
      <c r="K111" s="141"/>
      <c r="L111" s="142">
        <f t="shared" si="21"/>
        <v>1868233.4159120135</v>
      </c>
      <c r="M111" s="143">
        <f t="shared" si="16"/>
        <v>0.45689881272529226</v>
      </c>
      <c r="N111" s="142">
        <f t="shared" si="22"/>
        <v>334.71190237993687</v>
      </c>
      <c r="O111" s="48"/>
      <c r="P111" s="86">
        <f t="shared" si="17"/>
        <v>5.4660157879073745E-2</v>
      </c>
      <c r="Q111" s="86">
        <f t="shared" si="18"/>
        <v>0.13044141448858859</v>
      </c>
      <c r="R111" s="129"/>
      <c r="S111" s="69">
        <v>287</v>
      </c>
      <c r="T111" s="41" t="s">
        <v>135</v>
      </c>
      <c r="U111" s="32">
        <v>6486</v>
      </c>
      <c r="V111" s="32">
        <v>13732158.204101432</v>
      </c>
      <c r="W111" s="30">
        <v>4137930.0660381964</v>
      </c>
      <c r="X111" s="49">
        <v>17870088.270139627</v>
      </c>
      <c r="Y111" s="132">
        <v>-186510</v>
      </c>
      <c r="Z111" s="49">
        <v>4088943.468179415</v>
      </c>
      <c r="AA111" s="33">
        <f t="shared" si="19"/>
        <v>21772521.738319043</v>
      </c>
      <c r="AB111" s="50">
        <f t="shared" si="20"/>
        <v>3356.8488649890601</v>
      </c>
    </row>
    <row r="112" spans="1:28" ht="14.4" x14ac:dyDescent="0.3">
      <c r="A112" s="31">
        <v>288</v>
      </c>
      <c r="B112" s="130" t="s">
        <v>381</v>
      </c>
      <c r="C112" s="135">
        <v>6416</v>
      </c>
      <c r="D112" s="136">
        <v>11436615.152335355</v>
      </c>
      <c r="E112" s="137">
        <v>3714592.3290153053</v>
      </c>
      <c r="F112" s="138">
        <f t="shared" si="14"/>
        <v>15151207.48135066</v>
      </c>
      <c r="G112" s="163">
        <v>132865</v>
      </c>
      <c r="H112" s="139">
        <v>4288681.6682517724</v>
      </c>
      <c r="I112" s="140">
        <f t="shared" si="15"/>
        <v>19572754.149602432</v>
      </c>
      <c r="J112" s="137">
        <f t="shared" si="13"/>
        <v>3050.6162951375363</v>
      </c>
      <c r="K112" s="141"/>
      <c r="L112" s="142">
        <f t="shared" si="21"/>
        <v>1383581.3729392178</v>
      </c>
      <c r="M112" s="143">
        <f t="shared" si="16"/>
        <v>0.37229633486365343</v>
      </c>
      <c r="N112" s="142">
        <f t="shared" si="22"/>
        <v>220.93789179851728</v>
      </c>
      <c r="O112" s="48"/>
      <c r="P112" s="86">
        <f t="shared" si="17"/>
        <v>3.9863617569055876E-2</v>
      </c>
      <c r="Q112" s="86">
        <f t="shared" si="18"/>
        <v>0.15400546560929773</v>
      </c>
      <c r="R112" s="129"/>
      <c r="S112" s="69">
        <v>288</v>
      </c>
      <c r="T112" s="41" t="s">
        <v>136</v>
      </c>
      <c r="U112" s="32">
        <v>6428</v>
      </c>
      <c r="V112" s="32">
        <v>10673223.213414347</v>
      </c>
      <c r="W112" s="30">
        <v>3897156.2338158959</v>
      </c>
      <c r="X112" s="49">
        <v>14570379.447230242</v>
      </c>
      <c r="Y112" s="131">
        <v>-97551</v>
      </c>
      <c r="Z112" s="49">
        <v>3716344.3294329736</v>
      </c>
      <c r="AA112" s="33">
        <f t="shared" si="19"/>
        <v>18189172.776663214</v>
      </c>
      <c r="AB112" s="50">
        <f t="shared" si="20"/>
        <v>2829.678403339019</v>
      </c>
    </row>
    <row r="113" spans="1:28" ht="14.4" x14ac:dyDescent="0.3">
      <c r="A113" s="31">
        <v>290</v>
      </c>
      <c r="B113" s="130" t="s">
        <v>137</v>
      </c>
      <c r="C113" s="135">
        <v>8042</v>
      </c>
      <c r="D113" s="136">
        <v>25303257.570408113</v>
      </c>
      <c r="E113" s="137">
        <v>5972704.9957321892</v>
      </c>
      <c r="F113" s="138">
        <f t="shared" si="14"/>
        <v>31275962.566140302</v>
      </c>
      <c r="G113" s="162">
        <v>-597259</v>
      </c>
      <c r="H113" s="139">
        <v>5481592.7486435724</v>
      </c>
      <c r="I113" s="140">
        <f t="shared" si="15"/>
        <v>36160296.314783871</v>
      </c>
      <c r="J113" s="137">
        <f t="shared" si="13"/>
        <v>4496.4307777647191</v>
      </c>
      <c r="K113" s="141"/>
      <c r="L113" s="142">
        <f t="shared" si="21"/>
        <v>1819654.8592824861</v>
      </c>
      <c r="M113" s="143">
        <f t="shared" si="16"/>
        <v>0.36966601596666721</v>
      </c>
      <c r="N113" s="142">
        <f t="shared" si="22"/>
        <v>303.43426305148569</v>
      </c>
      <c r="O113" s="48"/>
      <c r="P113" s="86">
        <f t="shared" si="17"/>
        <v>3.8198745322541416E-2</v>
      </c>
      <c r="Q113" s="86">
        <f t="shared" si="18"/>
        <v>0.1135949997363026</v>
      </c>
      <c r="R113" s="129"/>
      <c r="S113" s="69">
        <v>290</v>
      </c>
      <c r="T113" s="41" t="s">
        <v>137</v>
      </c>
      <c r="U113" s="32">
        <v>8190</v>
      </c>
      <c r="V113" s="32">
        <v>23576231.11037194</v>
      </c>
      <c r="W113" s="30">
        <v>6548985.9610700672</v>
      </c>
      <c r="X113" s="49">
        <v>30125217.071442008</v>
      </c>
      <c r="Y113" s="132">
        <v>-707005</v>
      </c>
      <c r="Z113" s="49">
        <v>4922429.3840593789</v>
      </c>
      <c r="AA113" s="33">
        <f t="shared" si="19"/>
        <v>34340641.455501385</v>
      </c>
      <c r="AB113" s="50">
        <f t="shared" si="20"/>
        <v>4192.9965147132334</v>
      </c>
    </row>
    <row r="114" spans="1:28" ht="14.4" x14ac:dyDescent="0.3">
      <c r="A114" s="31">
        <v>291</v>
      </c>
      <c r="B114" s="130" t="s">
        <v>382</v>
      </c>
      <c r="C114" s="135">
        <v>2161</v>
      </c>
      <c r="D114" s="136">
        <v>6506225.6184627386</v>
      </c>
      <c r="E114" s="137">
        <v>1424915.1806658802</v>
      </c>
      <c r="F114" s="138">
        <f t="shared" si="14"/>
        <v>7931140.799128619</v>
      </c>
      <c r="G114" s="163">
        <v>-106050</v>
      </c>
      <c r="H114" s="139">
        <v>1477818.3335294786</v>
      </c>
      <c r="I114" s="140">
        <f t="shared" si="15"/>
        <v>9302909.1326580979</v>
      </c>
      <c r="J114" s="137">
        <f t="shared" si="13"/>
        <v>4304.9093626367876</v>
      </c>
      <c r="K114" s="141"/>
      <c r="L114" s="142">
        <f t="shared" si="21"/>
        <v>419706.91016357578</v>
      </c>
      <c r="M114" s="143">
        <f t="shared" si="16"/>
        <v>0.32143423339344296</v>
      </c>
      <c r="N114" s="142">
        <f t="shared" si="22"/>
        <v>278.07245307444737</v>
      </c>
      <c r="O114" s="48"/>
      <c r="P114" s="86">
        <f t="shared" si="17"/>
        <v>2.7714684312082127E-2</v>
      </c>
      <c r="Q114" s="86">
        <f t="shared" si="18"/>
        <v>0.13179314333349756</v>
      </c>
      <c r="R114" s="129"/>
      <c r="S114" s="69">
        <v>291</v>
      </c>
      <c r="T114" s="41" t="s">
        <v>138</v>
      </c>
      <c r="U114" s="32">
        <v>2206</v>
      </c>
      <c r="V114" s="32">
        <v>6058619.0575603293</v>
      </c>
      <c r="W114" s="30">
        <v>1658640.3337827653</v>
      </c>
      <c r="X114" s="49">
        <v>7717259.3913430944</v>
      </c>
      <c r="Y114" s="132">
        <v>-139789</v>
      </c>
      <c r="Z114" s="49">
        <v>1305731.8311514282</v>
      </c>
      <c r="AA114" s="33">
        <f t="shared" si="19"/>
        <v>8883202.2224945221</v>
      </c>
      <c r="AB114" s="50">
        <f t="shared" si="20"/>
        <v>4026.8369095623402</v>
      </c>
    </row>
    <row r="115" spans="1:28" ht="14.4" x14ac:dyDescent="0.3">
      <c r="A115" s="31">
        <v>297</v>
      </c>
      <c r="B115" s="130" t="s">
        <v>139</v>
      </c>
      <c r="C115" s="135">
        <v>120210</v>
      </c>
      <c r="D115" s="136">
        <v>147543530.5657762</v>
      </c>
      <c r="E115" s="137">
        <v>36632126.067751825</v>
      </c>
      <c r="F115" s="138">
        <f t="shared" si="14"/>
        <v>184175656.63352802</v>
      </c>
      <c r="G115" s="162">
        <v>-1706185</v>
      </c>
      <c r="H115" s="139">
        <v>62179346.496688314</v>
      </c>
      <c r="I115" s="140">
        <f t="shared" si="15"/>
        <v>244648818.13021633</v>
      </c>
      <c r="J115" s="137">
        <f t="shared" si="13"/>
        <v>2035.1785885551647</v>
      </c>
      <c r="K115" s="141"/>
      <c r="L115" s="142">
        <f t="shared" si="21"/>
        <v>13925138.79396531</v>
      </c>
      <c r="M115" s="143">
        <f t="shared" si="16"/>
        <v>0.26022306801868172</v>
      </c>
      <c r="N115" s="142">
        <f t="shared" si="22"/>
        <v>100.90787431285639</v>
      </c>
      <c r="O115" s="48"/>
      <c r="P115" s="86">
        <f t="shared" si="17"/>
        <v>2.1373520364213805E-2</v>
      </c>
      <c r="Q115" s="86">
        <f t="shared" si="18"/>
        <v>0.16196330623124489</v>
      </c>
      <c r="R115" s="129"/>
      <c r="S115" s="69">
        <v>297</v>
      </c>
      <c r="T115" s="41" t="s">
        <v>139</v>
      </c>
      <c r="U115" s="32">
        <v>119282</v>
      </c>
      <c r="V115" s="32">
        <v>143224792.58504221</v>
      </c>
      <c r="W115" s="30">
        <v>37096757.720914841</v>
      </c>
      <c r="X115" s="49">
        <v>180321550.30595705</v>
      </c>
      <c r="Y115" s="132">
        <v>-3110186</v>
      </c>
      <c r="Z115" s="49">
        <v>53512315.030293964</v>
      </c>
      <c r="AA115" s="33">
        <f t="shared" si="19"/>
        <v>230723679.33625102</v>
      </c>
      <c r="AB115" s="50">
        <f t="shared" si="20"/>
        <v>1934.2707142423083</v>
      </c>
    </row>
    <row r="116" spans="1:28" ht="14.4" x14ac:dyDescent="0.3">
      <c r="A116" s="31">
        <v>300</v>
      </c>
      <c r="B116" s="130" t="s">
        <v>140</v>
      </c>
      <c r="C116" s="135">
        <v>3534</v>
      </c>
      <c r="D116" s="136">
        <v>9132182.3198397085</v>
      </c>
      <c r="E116" s="137">
        <v>3366277.8309755628</v>
      </c>
      <c r="F116" s="138">
        <f t="shared" si="14"/>
        <v>12498460.150815271</v>
      </c>
      <c r="G116" s="163">
        <v>819198</v>
      </c>
      <c r="H116" s="139">
        <v>2496057.8914526836</v>
      </c>
      <c r="I116" s="140">
        <f t="shared" si="15"/>
        <v>15813716.042267954</v>
      </c>
      <c r="J116" s="137">
        <f t="shared" si="13"/>
        <v>4474.7357222037217</v>
      </c>
      <c r="K116" s="141"/>
      <c r="L116" s="142">
        <f t="shared" si="21"/>
        <v>1447591.1476938296</v>
      </c>
      <c r="M116" s="143">
        <f t="shared" si="16"/>
        <v>0.66382044687372799</v>
      </c>
      <c r="N116" s="142">
        <f t="shared" si="22"/>
        <v>429.0795986965054</v>
      </c>
      <c r="O116" s="48"/>
      <c r="P116" s="86">
        <f t="shared" si="17"/>
        <v>9.2188299863986911E-2</v>
      </c>
      <c r="Q116" s="86">
        <f t="shared" si="18"/>
        <v>0.14461480893033407</v>
      </c>
      <c r="R116" s="129"/>
      <c r="S116" s="69">
        <v>300</v>
      </c>
      <c r="T116" s="41" t="s">
        <v>140</v>
      </c>
      <c r="U116" s="32">
        <v>3551</v>
      </c>
      <c r="V116" s="32">
        <v>8212291.331347689</v>
      </c>
      <c r="W116" s="30">
        <v>3231211.7279432197</v>
      </c>
      <c r="X116" s="49">
        <v>11443503.059290908</v>
      </c>
      <c r="Y116" s="131">
        <v>741925</v>
      </c>
      <c r="Z116" s="49">
        <v>2180696.835283217</v>
      </c>
      <c r="AA116" s="33">
        <f t="shared" si="19"/>
        <v>14366124.894574124</v>
      </c>
      <c r="AB116" s="50">
        <f t="shared" si="20"/>
        <v>4045.6561235072163</v>
      </c>
    </row>
    <row r="117" spans="1:28" ht="14.4" x14ac:dyDescent="0.3">
      <c r="A117" s="31">
        <v>301</v>
      </c>
      <c r="B117" s="130" t="s">
        <v>141</v>
      </c>
      <c r="C117" s="135">
        <v>20456</v>
      </c>
      <c r="D117" s="136">
        <v>42187574.415954791</v>
      </c>
      <c r="E117" s="137">
        <v>18736853.833864056</v>
      </c>
      <c r="F117" s="138">
        <f t="shared" si="14"/>
        <v>60924428.249818847</v>
      </c>
      <c r="G117" s="162">
        <v>-2461173</v>
      </c>
      <c r="H117" s="139">
        <v>14128594.170860456</v>
      </c>
      <c r="I117" s="140">
        <f t="shared" si="15"/>
        <v>72591849.420679301</v>
      </c>
      <c r="J117" s="137">
        <f t="shared" si="13"/>
        <v>3548.6825098102904</v>
      </c>
      <c r="K117" s="141"/>
      <c r="L117" s="142">
        <f t="shared" si="21"/>
        <v>4907206.5193887651</v>
      </c>
      <c r="M117" s="143">
        <f t="shared" si="16"/>
        <v>0.39928801396429248</v>
      </c>
      <c r="N117" s="142">
        <f t="shared" si="22"/>
        <v>275.41416174517099</v>
      </c>
      <c r="O117" s="48"/>
      <c r="P117" s="86">
        <f t="shared" si="17"/>
        <v>5.2165975861161673E-2</v>
      </c>
      <c r="Q117" s="86">
        <f t="shared" si="18"/>
        <v>0.14961094143904785</v>
      </c>
      <c r="R117" s="129"/>
      <c r="S117" s="69">
        <v>301</v>
      </c>
      <c r="T117" s="41" t="s">
        <v>141</v>
      </c>
      <c r="U117" s="32">
        <v>20678</v>
      </c>
      <c r="V117" s="32">
        <v>39660183.920208722</v>
      </c>
      <c r="W117" s="30">
        <v>18243635.104118019</v>
      </c>
      <c r="X117" s="49">
        <v>57903819.024326742</v>
      </c>
      <c r="Y117" s="132">
        <v>-2509068</v>
      </c>
      <c r="Z117" s="49">
        <v>12289891.876963796</v>
      </c>
      <c r="AA117" s="33">
        <f t="shared" si="19"/>
        <v>67684642.901290536</v>
      </c>
      <c r="AB117" s="50">
        <f t="shared" si="20"/>
        <v>3273.2683480651194</v>
      </c>
    </row>
    <row r="118" spans="1:28" ht="14.4" x14ac:dyDescent="0.3">
      <c r="A118" s="31">
        <v>304</v>
      </c>
      <c r="B118" s="130" t="s">
        <v>383</v>
      </c>
      <c r="C118" s="135">
        <v>962</v>
      </c>
      <c r="D118" s="136">
        <v>1800248.4256953408</v>
      </c>
      <c r="E118" s="137">
        <v>165616.73159997803</v>
      </c>
      <c r="F118" s="138">
        <f t="shared" si="14"/>
        <v>1965865.1572953188</v>
      </c>
      <c r="G118" s="163">
        <v>-188510</v>
      </c>
      <c r="H118" s="139">
        <v>595419.91635623318</v>
      </c>
      <c r="I118" s="140">
        <f t="shared" si="15"/>
        <v>2372775.0736515522</v>
      </c>
      <c r="J118" s="137">
        <f t="shared" si="13"/>
        <v>2466.5021555629442</v>
      </c>
      <c r="K118" s="141"/>
      <c r="L118" s="142">
        <f t="shared" si="21"/>
        <v>7913.131937823724</v>
      </c>
      <c r="M118" s="143">
        <f t="shared" si="16"/>
        <v>1.5712982797151703E-2</v>
      </c>
      <c r="N118" s="142">
        <f t="shared" si="22"/>
        <v>-25.449310942565262</v>
      </c>
      <c r="O118" s="48"/>
      <c r="P118" s="86">
        <f t="shared" si="17"/>
        <v>-3.2298198494400299E-2</v>
      </c>
      <c r="Q118" s="86">
        <f t="shared" si="18"/>
        <v>0.18231605087581082</v>
      </c>
      <c r="R118" s="129"/>
      <c r="S118" s="69">
        <v>304</v>
      </c>
      <c r="T118" s="41" t="s">
        <v>142</v>
      </c>
      <c r="U118" s="32">
        <v>949</v>
      </c>
      <c r="V118" s="32">
        <v>1862623.8608645382</v>
      </c>
      <c r="W118" s="30">
        <v>168854.38402115449</v>
      </c>
      <c r="X118" s="49">
        <v>2031478.2448856928</v>
      </c>
      <c r="Y118" s="132">
        <v>-170221</v>
      </c>
      <c r="Z118" s="49">
        <v>503604.6968280357</v>
      </c>
      <c r="AA118" s="33">
        <f t="shared" si="19"/>
        <v>2364861.9417137285</v>
      </c>
      <c r="AB118" s="50">
        <f t="shared" si="20"/>
        <v>2491.9514665055094</v>
      </c>
    </row>
    <row r="119" spans="1:28" ht="14.4" x14ac:dyDescent="0.3">
      <c r="A119" s="31">
        <v>305</v>
      </c>
      <c r="B119" s="130" t="s">
        <v>143</v>
      </c>
      <c r="C119" s="135">
        <v>15213</v>
      </c>
      <c r="D119" s="136">
        <v>35088364.20662871</v>
      </c>
      <c r="E119" s="137">
        <v>10909287.470526412</v>
      </c>
      <c r="F119" s="138">
        <f t="shared" si="14"/>
        <v>45997651.677155122</v>
      </c>
      <c r="G119" s="162">
        <v>-742261</v>
      </c>
      <c r="H119" s="139">
        <v>9092551.4552494977</v>
      </c>
      <c r="I119" s="140">
        <f t="shared" si="15"/>
        <v>54347942.132404618</v>
      </c>
      <c r="J119" s="137">
        <f t="shared" si="13"/>
        <v>3572.4671092095323</v>
      </c>
      <c r="K119" s="141"/>
      <c r="L119" s="142">
        <f t="shared" si="21"/>
        <v>4455005.1381516382</v>
      </c>
      <c r="M119" s="143">
        <f t="shared" si="16"/>
        <v>0.55391438586579556</v>
      </c>
      <c r="N119" s="142">
        <f t="shared" si="22"/>
        <v>275.72223050905768</v>
      </c>
      <c r="O119" s="48"/>
      <c r="P119" s="86">
        <f t="shared" si="17"/>
        <v>7.2874201753523771E-2</v>
      </c>
      <c r="Q119" s="86">
        <f t="shared" si="18"/>
        <v>0.13052508338459301</v>
      </c>
      <c r="R119" s="129"/>
      <c r="S119" s="69">
        <v>305</v>
      </c>
      <c r="T119" s="41" t="s">
        <v>143</v>
      </c>
      <c r="U119" s="32">
        <v>15134</v>
      </c>
      <c r="V119" s="32">
        <v>31746928.778438374</v>
      </c>
      <c r="W119" s="30">
        <v>11126365.781143526</v>
      </c>
      <c r="X119" s="49">
        <v>42873294.559581898</v>
      </c>
      <c r="Y119" s="132">
        <v>-1023126</v>
      </c>
      <c r="Z119" s="49">
        <v>8042768.4346710825</v>
      </c>
      <c r="AA119" s="33">
        <f t="shared" si="19"/>
        <v>49892936.99425298</v>
      </c>
      <c r="AB119" s="50">
        <f t="shared" si="20"/>
        <v>3296.7448787004746</v>
      </c>
    </row>
    <row r="120" spans="1:28" ht="14.4" x14ac:dyDescent="0.3">
      <c r="A120" s="31">
        <v>309</v>
      </c>
      <c r="B120" s="130" t="s">
        <v>144</v>
      </c>
      <c r="C120" s="135">
        <v>6552</v>
      </c>
      <c r="D120" s="136">
        <v>14198915.469045386</v>
      </c>
      <c r="E120" s="137">
        <v>6521468.7575545823</v>
      </c>
      <c r="F120" s="138">
        <f t="shared" si="14"/>
        <v>20720384.226599969</v>
      </c>
      <c r="G120" s="163">
        <v>-657464</v>
      </c>
      <c r="H120" s="139">
        <v>4115841.9932060847</v>
      </c>
      <c r="I120" s="140">
        <f t="shared" si="15"/>
        <v>24178762.219806053</v>
      </c>
      <c r="J120" s="137">
        <f t="shared" si="13"/>
        <v>3690.2872740851731</v>
      </c>
      <c r="K120" s="141"/>
      <c r="L120" s="142">
        <f t="shared" si="21"/>
        <v>1836821.9102241956</v>
      </c>
      <c r="M120" s="143">
        <f t="shared" si="16"/>
        <v>0.50515609131180195</v>
      </c>
      <c r="N120" s="142">
        <f t="shared" si="22"/>
        <v>349.68615124099597</v>
      </c>
      <c r="O120" s="48"/>
      <c r="P120" s="86">
        <f t="shared" si="17"/>
        <v>6.6187679235920172E-2</v>
      </c>
      <c r="Q120" s="86">
        <f t="shared" si="18"/>
        <v>0.13192391824811689</v>
      </c>
      <c r="R120" s="129"/>
      <c r="S120" s="69">
        <v>309</v>
      </c>
      <c r="T120" s="41" t="s">
        <v>144</v>
      </c>
      <c r="U120" s="32">
        <v>6688</v>
      </c>
      <c r="V120" s="32">
        <v>13093102.412489653</v>
      </c>
      <c r="W120" s="30">
        <v>6340984.6906826152</v>
      </c>
      <c r="X120" s="49">
        <v>19434087.103172269</v>
      </c>
      <c r="Y120" s="132">
        <v>-728294</v>
      </c>
      <c r="Z120" s="49">
        <v>3636147.206409588</v>
      </c>
      <c r="AA120" s="33">
        <f t="shared" si="19"/>
        <v>22341940.309581857</v>
      </c>
      <c r="AB120" s="50">
        <f t="shared" si="20"/>
        <v>3340.6011228441771</v>
      </c>
    </row>
    <row r="121" spans="1:28" ht="14.4" x14ac:dyDescent="0.3">
      <c r="A121" s="31">
        <v>312</v>
      </c>
      <c r="B121" s="130" t="s">
        <v>145</v>
      </c>
      <c r="C121" s="135">
        <v>1288</v>
      </c>
      <c r="D121" s="136">
        <v>3357706.6294849073</v>
      </c>
      <c r="E121" s="137">
        <v>1035534.2778996892</v>
      </c>
      <c r="F121" s="138">
        <f t="shared" si="14"/>
        <v>4393240.9073845968</v>
      </c>
      <c r="G121" s="162">
        <v>-284203</v>
      </c>
      <c r="H121" s="139">
        <v>941209.21992246679</v>
      </c>
      <c r="I121" s="140">
        <f t="shared" si="15"/>
        <v>5050247.1273070639</v>
      </c>
      <c r="J121" s="137">
        <f t="shared" si="13"/>
        <v>3920.9993224433724</v>
      </c>
      <c r="K121" s="141"/>
      <c r="L121" s="142">
        <f t="shared" si="21"/>
        <v>209189.81849441025</v>
      </c>
      <c r="M121" s="143">
        <f t="shared" si="16"/>
        <v>0.2506604674983316</v>
      </c>
      <c r="N121" s="142">
        <f t="shared" si="22"/>
        <v>233.97928526694159</v>
      </c>
      <c r="O121" s="48"/>
      <c r="P121" s="86">
        <f t="shared" si="17"/>
        <v>1.0289785237314053E-2</v>
      </c>
      <c r="Q121" s="86">
        <f t="shared" si="18"/>
        <v>0.12779840231951645</v>
      </c>
      <c r="R121" s="129"/>
      <c r="S121" s="69">
        <v>312</v>
      </c>
      <c r="T121" s="41" t="s">
        <v>145</v>
      </c>
      <c r="U121" s="32">
        <v>1313</v>
      </c>
      <c r="V121" s="32">
        <v>3161561.2290482349</v>
      </c>
      <c r="W121" s="30">
        <v>1186934.5902504206</v>
      </c>
      <c r="X121" s="49">
        <v>4348495.8192986557</v>
      </c>
      <c r="Y121" s="132">
        <v>-341993</v>
      </c>
      <c r="Z121" s="49">
        <v>834554.48951399815</v>
      </c>
      <c r="AA121" s="33">
        <f t="shared" si="19"/>
        <v>4841057.3088126536</v>
      </c>
      <c r="AB121" s="50">
        <f t="shared" si="20"/>
        <v>3687.0200371764308</v>
      </c>
    </row>
    <row r="122" spans="1:28" ht="14.4" x14ac:dyDescent="0.3">
      <c r="A122" s="31">
        <v>316</v>
      </c>
      <c r="B122" s="130" t="s">
        <v>146</v>
      </c>
      <c r="C122" s="135">
        <v>4326</v>
      </c>
      <c r="D122" s="136">
        <v>4989304.3848548383</v>
      </c>
      <c r="E122" s="137">
        <v>2699141.4288402544</v>
      </c>
      <c r="F122" s="138">
        <f t="shared" si="14"/>
        <v>7688445.8136950927</v>
      </c>
      <c r="G122" s="163">
        <v>-1102722</v>
      </c>
      <c r="H122" s="139">
        <v>2740515.182763489</v>
      </c>
      <c r="I122" s="140">
        <f t="shared" si="15"/>
        <v>9326238.9964585826</v>
      </c>
      <c r="J122" s="137">
        <f t="shared" si="13"/>
        <v>2155.8573731989327</v>
      </c>
      <c r="K122" s="141"/>
      <c r="L122" s="142">
        <f t="shared" si="21"/>
        <v>590252.81550877169</v>
      </c>
      <c r="M122" s="143">
        <f t="shared" si="16"/>
        <v>0.25401933612929267</v>
      </c>
      <c r="N122" s="142">
        <f t="shared" si="22"/>
        <v>155.86053690089898</v>
      </c>
      <c r="O122" s="48"/>
      <c r="P122" s="86">
        <f t="shared" si="17"/>
        <v>2.8628094758853084E-2</v>
      </c>
      <c r="Q122" s="86">
        <f t="shared" si="18"/>
        <v>0.17939945238174526</v>
      </c>
      <c r="R122" s="129"/>
      <c r="S122" s="69">
        <v>316</v>
      </c>
      <c r="T122" s="41" t="s">
        <v>146</v>
      </c>
      <c r="U122" s="32">
        <v>4368</v>
      </c>
      <c r="V122" s="32">
        <v>4979445.7007610137</v>
      </c>
      <c r="W122" s="30">
        <v>2495020.3894321937</v>
      </c>
      <c r="X122" s="49">
        <v>7474466.0901932074</v>
      </c>
      <c r="Y122" s="132">
        <v>-1062133</v>
      </c>
      <c r="Z122" s="49">
        <v>2323653.0907566044</v>
      </c>
      <c r="AA122" s="33">
        <f t="shared" si="19"/>
        <v>8735986.1809498109</v>
      </c>
      <c r="AB122" s="50">
        <f t="shared" si="20"/>
        <v>1999.9968362980337</v>
      </c>
    </row>
    <row r="123" spans="1:28" ht="14.4" x14ac:dyDescent="0.3">
      <c r="A123" s="31">
        <v>317</v>
      </c>
      <c r="B123" s="130" t="s">
        <v>147</v>
      </c>
      <c r="C123" s="135">
        <v>2538</v>
      </c>
      <c r="D123" s="136">
        <v>7381481.8101846594</v>
      </c>
      <c r="E123" s="137">
        <v>3143751.6445207461</v>
      </c>
      <c r="F123" s="138">
        <f t="shared" si="14"/>
        <v>10525233.454705406</v>
      </c>
      <c r="G123" s="162">
        <v>45173</v>
      </c>
      <c r="H123" s="139">
        <v>1889656.7315422881</v>
      </c>
      <c r="I123" s="140">
        <f t="shared" si="15"/>
        <v>12460063.186247693</v>
      </c>
      <c r="J123" s="137">
        <f t="shared" si="13"/>
        <v>4909.4023586476333</v>
      </c>
      <c r="K123" s="141"/>
      <c r="L123" s="142">
        <f t="shared" si="21"/>
        <v>600237.5795440767</v>
      </c>
      <c r="M123" s="143">
        <f t="shared" si="16"/>
        <v>0.35627317521469443</v>
      </c>
      <c r="N123" s="142">
        <f t="shared" si="22"/>
        <v>305.4327908279065</v>
      </c>
      <c r="O123" s="48"/>
      <c r="P123" s="86">
        <f t="shared" si="17"/>
        <v>3.7310176206189816E-2</v>
      </c>
      <c r="Q123" s="86">
        <f t="shared" si="18"/>
        <v>0.12161255268915627</v>
      </c>
      <c r="R123" s="129"/>
      <c r="S123" s="69">
        <v>317</v>
      </c>
      <c r="T123" s="41" t="s">
        <v>147</v>
      </c>
      <c r="U123" s="32">
        <v>2576</v>
      </c>
      <c r="V123" s="32">
        <v>6919496.5326454202</v>
      </c>
      <c r="W123" s="30">
        <v>3227163.2573895222</v>
      </c>
      <c r="X123" s="49">
        <v>10146659.790034942</v>
      </c>
      <c r="Y123" s="132">
        <v>28398</v>
      </c>
      <c r="Z123" s="49">
        <v>1684767.8166686741</v>
      </c>
      <c r="AA123" s="33">
        <f t="shared" si="19"/>
        <v>11859825.606703617</v>
      </c>
      <c r="AB123" s="50">
        <f t="shared" si="20"/>
        <v>4603.9695678197268</v>
      </c>
    </row>
    <row r="124" spans="1:28" ht="14.4" x14ac:dyDescent="0.3">
      <c r="A124" s="31">
        <v>320</v>
      </c>
      <c r="B124" s="130" t="s">
        <v>148</v>
      </c>
      <c r="C124" s="135">
        <v>7191</v>
      </c>
      <c r="D124" s="136">
        <v>21664770.424457267</v>
      </c>
      <c r="E124" s="137">
        <v>4531281.8531485433</v>
      </c>
      <c r="F124" s="138">
        <f t="shared" si="14"/>
        <v>26196052.277605809</v>
      </c>
      <c r="G124" s="163">
        <v>-236808</v>
      </c>
      <c r="H124" s="139">
        <v>4364070.2220426062</v>
      </c>
      <c r="I124" s="140">
        <f t="shared" si="15"/>
        <v>30323314.499648415</v>
      </c>
      <c r="J124" s="137">
        <f t="shared" si="13"/>
        <v>4216.8425114237816</v>
      </c>
      <c r="K124" s="141"/>
      <c r="L124" s="142">
        <f t="shared" si="21"/>
        <v>2079768.5796065554</v>
      </c>
      <c r="M124" s="143">
        <f t="shared" si="16"/>
        <v>0.54120540546112239</v>
      </c>
      <c r="N124" s="142">
        <f t="shared" si="22"/>
        <v>334.03443883072987</v>
      </c>
      <c r="O124" s="48"/>
      <c r="P124" s="86">
        <f t="shared" si="17"/>
        <v>6.0472327222561129E-2</v>
      </c>
      <c r="Q124" s="86">
        <f t="shared" si="18"/>
        <v>0.13563519380997113</v>
      </c>
      <c r="R124" s="129"/>
      <c r="S124" s="69">
        <v>320</v>
      </c>
      <c r="T124" s="41" t="s">
        <v>148</v>
      </c>
      <c r="U124" s="32">
        <v>7274</v>
      </c>
      <c r="V124" s="32">
        <v>20235341.37890929</v>
      </c>
      <c r="W124" s="30">
        <v>4466908.3688184964</v>
      </c>
      <c r="X124" s="49">
        <v>24702249.747727785</v>
      </c>
      <c r="Y124" s="132">
        <v>-301549</v>
      </c>
      <c r="Z124" s="49">
        <v>3842845.1723140748</v>
      </c>
      <c r="AA124" s="33">
        <f t="shared" si="19"/>
        <v>28243545.920041859</v>
      </c>
      <c r="AB124" s="50">
        <f t="shared" si="20"/>
        <v>3882.8080725930517</v>
      </c>
    </row>
    <row r="125" spans="1:28" ht="14.4" x14ac:dyDescent="0.3">
      <c r="A125" s="31">
        <v>322</v>
      </c>
      <c r="B125" s="130" t="s">
        <v>384</v>
      </c>
      <c r="C125" s="135">
        <v>6609</v>
      </c>
      <c r="D125" s="136">
        <v>16312522.472179011</v>
      </c>
      <c r="E125" s="137">
        <v>5201569.5898146164</v>
      </c>
      <c r="F125" s="138">
        <f t="shared" si="14"/>
        <v>21514092.061993629</v>
      </c>
      <c r="G125" s="162">
        <v>-653762</v>
      </c>
      <c r="H125" s="139">
        <v>4101511.4190232181</v>
      </c>
      <c r="I125" s="140">
        <f t="shared" si="15"/>
        <v>24961841.481016848</v>
      </c>
      <c r="J125" s="137">
        <f t="shared" si="13"/>
        <v>3776.9468120769934</v>
      </c>
      <c r="K125" s="141"/>
      <c r="L125" s="142">
        <f t="shared" si="21"/>
        <v>1818827.4659674019</v>
      </c>
      <c r="M125" s="143">
        <f t="shared" si="16"/>
        <v>0.50997077914708877</v>
      </c>
      <c r="N125" s="142">
        <f t="shared" si="22"/>
        <v>291.55313511171516</v>
      </c>
      <c r="O125" s="48"/>
      <c r="P125" s="86">
        <f t="shared" si="17"/>
        <v>5.9263232779066755E-2</v>
      </c>
      <c r="Q125" s="86">
        <f t="shared" si="18"/>
        <v>0.14999966361704375</v>
      </c>
      <c r="R125" s="129"/>
      <c r="S125" s="69">
        <v>322</v>
      </c>
      <c r="T125" s="41" t="s">
        <v>149</v>
      </c>
      <c r="U125" s="32">
        <v>6640</v>
      </c>
      <c r="V125" s="32">
        <v>15228886.487355733</v>
      </c>
      <c r="W125" s="30">
        <v>5081543.8157423791</v>
      </c>
      <c r="X125" s="49">
        <v>20310430.303098112</v>
      </c>
      <c r="Y125" s="132">
        <v>-733949</v>
      </c>
      <c r="Z125" s="49">
        <v>3566532.711951335</v>
      </c>
      <c r="AA125" s="33">
        <f t="shared" si="19"/>
        <v>23143014.015049446</v>
      </c>
      <c r="AB125" s="50">
        <f t="shared" si="20"/>
        <v>3485.3936769652782</v>
      </c>
    </row>
    <row r="126" spans="1:28" ht="14.4" x14ac:dyDescent="0.3">
      <c r="A126" s="31">
        <v>398</v>
      </c>
      <c r="B126" s="130" t="s">
        <v>385</v>
      </c>
      <c r="C126" s="135">
        <v>119984</v>
      </c>
      <c r="D126" s="136">
        <v>157697853.10223067</v>
      </c>
      <c r="E126" s="137">
        <v>32769461.451503258</v>
      </c>
      <c r="F126" s="138">
        <f t="shared" si="14"/>
        <v>190467314.55373392</v>
      </c>
      <c r="G126" s="163">
        <v>-3821811</v>
      </c>
      <c r="H126" s="139">
        <v>59126552.545309</v>
      </c>
      <c r="I126" s="140">
        <f t="shared" si="15"/>
        <v>245772056.09904292</v>
      </c>
      <c r="J126" s="137">
        <f t="shared" si="13"/>
        <v>2048.373583969887</v>
      </c>
      <c r="K126" s="141"/>
      <c r="L126" s="142">
        <f t="shared" si="21"/>
        <v>21824233.046580076</v>
      </c>
      <c r="M126" s="143">
        <f t="shared" si="16"/>
        <v>0.42731451407487459</v>
      </c>
      <c r="N126" s="142">
        <f t="shared" si="22"/>
        <v>179.38496698931704</v>
      </c>
      <c r="O126" s="48"/>
      <c r="P126" s="86">
        <f t="shared" si="17"/>
        <v>7.1980952749747251E-2</v>
      </c>
      <c r="Q126" s="86">
        <f t="shared" si="18"/>
        <v>0.15768714602231837</v>
      </c>
      <c r="R126" s="129"/>
      <c r="S126" s="69">
        <v>398</v>
      </c>
      <c r="T126" s="41" t="s">
        <v>150</v>
      </c>
      <c r="U126" s="32">
        <v>119823</v>
      </c>
      <c r="V126" s="32">
        <v>148440016.93037125</v>
      </c>
      <c r="W126" s="30">
        <v>29237873.768306416</v>
      </c>
      <c r="X126" s="49">
        <v>177677890.69867766</v>
      </c>
      <c r="Y126" s="132">
        <v>-4803065</v>
      </c>
      <c r="Z126" s="49">
        <v>51072997.353785194</v>
      </c>
      <c r="AA126" s="33">
        <f t="shared" si="19"/>
        <v>223947823.05246285</v>
      </c>
      <c r="AB126" s="50">
        <f t="shared" si="20"/>
        <v>1868.98861698057</v>
      </c>
    </row>
    <row r="127" spans="1:28" ht="14.4" x14ac:dyDescent="0.3">
      <c r="A127" s="31">
        <v>399</v>
      </c>
      <c r="B127" s="130" t="s">
        <v>386</v>
      </c>
      <c r="C127" s="135">
        <v>7996</v>
      </c>
      <c r="D127" s="136">
        <v>11657314.113504823</v>
      </c>
      <c r="E127" s="137">
        <v>3722031.0423272429</v>
      </c>
      <c r="F127" s="138">
        <f t="shared" si="14"/>
        <v>15379345.155832067</v>
      </c>
      <c r="G127" s="162">
        <v>-377080</v>
      </c>
      <c r="H127" s="139">
        <v>4408659.9810129618</v>
      </c>
      <c r="I127" s="140">
        <f t="shared" si="15"/>
        <v>19410925.13684503</v>
      </c>
      <c r="J127" s="137">
        <f t="shared" si="13"/>
        <v>2427.5794318215394</v>
      </c>
      <c r="K127" s="141"/>
      <c r="L127" s="142">
        <f t="shared" si="21"/>
        <v>1734774.594864212</v>
      </c>
      <c r="M127" s="143">
        <f t="shared" si="16"/>
        <v>0.46838193669431766</v>
      </c>
      <c r="N127" s="142">
        <f t="shared" si="22"/>
        <v>222.74588536016745</v>
      </c>
      <c r="O127" s="48"/>
      <c r="P127" s="86">
        <f t="shared" si="17"/>
        <v>6.8915773068699782E-2</v>
      </c>
      <c r="Q127" s="86">
        <f t="shared" si="18"/>
        <v>0.19031988723308224</v>
      </c>
      <c r="R127" s="129"/>
      <c r="S127" s="69">
        <v>399</v>
      </c>
      <c r="T127" s="41" t="s">
        <v>151</v>
      </c>
      <c r="U127" s="32">
        <v>8017</v>
      </c>
      <c r="V127" s="32">
        <v>10877934.816991402</v>
      </c>
      <c r="W127" s="30">
        <v>3509864.0567030446</v>
      </c>
      <c r="X127" s="49">
        <v>14387798.873694446</v>
      </c>
      <c r="Y127" s="132">
        <v>-415409</v>
      </c>
      <c r="Z127" s="49">
        <v>3703760.6682863738</v>
      </c>
      <c r="AA127" s="33">
        <f t="shared" si="19"/>
        <v>17676150.541980818</v>
      </c>
      <c r="AB127" s="50">
        <f t="shared" si="20"/>
        <v>2204.833546461372</v>
      </c>
    </row>
    <row r="128" spans="1:28" ht="14.4" x14ac:dyDescent="0.3">
      <c r="A128" s="31">
        <v>400</v>
      </c>
      <c r="B128" s="130" t="s">
        <v>387</v>
      </c>
      <c r="C128" s="135">
        <v>8468</v>
      </c>
      <c r="D128" s="136">
        <v>13996994.072420666</v>
      </c>
      <c r="E128" s="137">
        <v>5416343.3825437156</v>
      </c>
      <c r="F128" s="138">
        <f t="shared" si="14"/>
        <v>19413337.454964381</v>
      </c>
      <c r="G128" s="163">
        <v>994077</v>
      </c>
      <c r="H128" s="139">
        <v>5419022.4805720011</v>
      </c>
      <c r="I128" s="140">
        <f t="shared" si="15"/>
        <v>25826436.935536381</v>
      </c>
      <c r="J128" s="137">
        <f t="shared" si="13"/>
        <v>3049.8862701389207</v>
      </c>
      <c r="K128" s="141"/>
      <c r="L128" s="142">
        <f t="shared" si="21"/>
        <v>2223474.3688955195</v>
      </c>
      <c r="M128" s="143">
        <f t="shared" si="16"/>
        <v>0.47803862264513697</v>
      </c>
      <c r="N128" s="142">
        <f t="shared" si="22"/>
        <v>301.52081058595604</v>
      </c>
      <c r="O128" s="48"/>
      <c r="P128" s="86">
        <f t="shared" si="17"/>
        <v>7.0409599647889065E-2</v>
      </c>
      <c r="Q128" s="86">
        <f t="shared" si="18"/>
        <v>0.16506944219126285</v>
      </c>
      <c r="R128" s="129"/>
      <c r="S128" s="69">
        <v>400</v>
      </c>
      <c r="T128" s="41" t="s">
        <v>152</v>
      </c>
      <c r="U128" s="32">
        <v>8588</v>
      </c>
      <c r="V128" s="32">
        <v>13081530.705027115</v>
      </c>
      <c r="W128" s="30">
        <v>5054832.6659202222</v>
      </c>
      <c r="X128" s="49">
        <v>18136363.370947339</v>
      </c>
      <c r="Y128" s="131">
        <v>815355</v>
      </c>
      <c r="Z128" s="49">
        <v>4651244.1956935227</v>
      </c>
      <c r="AA128" s="33">
        <f t="shared" si="19"/>
        <v>23602962.566640861</v>
      </c>
      <c r="AB128" s="50">
        <f t="shared" si="20"/>
        <v>2748.3654595529647</v>
      </c>
    </row>
    <row r="129" spans="1:28" ht="14.4" x14ac:dyDescent="0.3">
      <c r="A129" s="31">
        <v>402</v>
      </c>
      <c r="B129" s="130" t="s">
        <v>153</v>
      </c>
      <c r="C129" s="135">
        <v>9358</v>
      </c>
      <c r="D129" s="136">
        <v>19054618.963388786</v>
      </c>
      <c r="E129" s="137">
        <v>8705175.7980098259</v>
      </c>
      <c r="F129" s="138">
        <f t="shared" si="14"/>
        <v>27759794.761398613</v>
      </c>
      <c r="G129" s="162">
        <v>-209471</v>
      </c>
      <c r="H129" s="139">
        <v>6160968.6950160442</v>
      </c>
      <c r="I129" s="140">
        <f t="shared" si="15"/>
        <v>33711292.456414655</v>
      </c>
      <c r="J129" s="137">
        <f t="shared" si="13"/>
        <v>3602.4035537951117</v>
      </c>
      <c r="K129" s="141"/>
      <c r="L129" s="142">
        <f t="shared" si="21"/>
        <v>1606923.1359059364</v>
      </c>
      <c r="M129" s="143">
        <f t="shared" si="16"/>
        <v>0.30263136655459794</v>
      </c>
      <c r="N129" s="142">
        <f t="shared" si="22"/>
        <v>217.65191220220504</v>
      </c>
      <c r="O129" s="48"/>
      <c r="P129" s="86">
        <f t="shared" si="17"/>
        <v>1.6174838723243878E-2</v>
      </c>
      <c r="Q129" s="86">
        <f t="shared" si="18"/>
        <v>0.16029344142938817</v>
      </c>
      <c r="R129" s="129"/>
      <c r="S129" s="69">
        <v>402</v>
      </c>
      <c r="T129" s="41" t="s">
        <v>153</v>
      </c>
      <c r="U129" s="32">
        <v>9485</v>
      </c>
      <c r="V129" s="32">
        <v>18586910.410704438</v>
      </c>
      <c r="W129" s="30">
        <v>8731021.2124372553</v>
      </c>
      <c r="X129" s="49">
        <v>27317931.623141691</v>
      </c>
      <c r="Y129" s="132">
        <v>-523399</v>
      </c>
      <c r="Z129" s="49">
        <v>5309836.6973670265</v>
      </c>
      <c r="AA129" s="33">
        <f t="shared" si="19"/>
        <v>32104369.320508718</v>
      </c>
      <c r="AB129" s="50">
        <f t="shared" si="20"/>
        <v>3384.7516415929067</v>
      </c>
    </row>
    <row r="130" spans="1:28" ht="14.4" x14ac:dyDescent="0.3">
      <c r="A130" s="31">
        <v>403</v>
      </c>
      <c r="B130" s="130" t="s">
        <v>154</v>
      </c>
      <c r="C130" s="135">
        <v>2925</v>
      </c>
      <c r="D130" s="136">
        <v>7426214.5580612207</v>
      </c>
      <c r="E130" s="137">
        <v>3008637.1538682561</v>
      </c>
      <c r="F130" s="138">
        <f t="shared" si="14"/>
        <v>10434851.711929478</v>
      </c>
      <c r="G130" s="163">
        <v>-140203</v>
      </c>
      <c r="H130" s="139">
        <v>2192939.8852584371</v>
      </c>
      <c r="I130" s="140">
        <f t="shared" si="15"/>
        <v>12487588.597187914</v>
      </c>
      <c r="J130" s="137">
        <f t="shared" si="13"/>
        <v>4269.2610588676625</v>
      </c>
      <c r="K130" s="141"/>
      <c r="L130" s="142">
        <f t="shared" si="21"/>
        <v>836989.74238398857</v>
      </c>
      <c r="M130" s="143">
        <f t="shared" si="16"/>
        <v>0.42776914067715965</v>
      </c>
      <c r="N130" s="142">
        <f t="shared" si="22"/>
        <v>380.5431500546033</v>
      </c>
      <c r="O130" s="48"/>
      <c r="P130" s="86">
        <f t="shared" si="17"/>
        <v>6.4338548697327358E-2</v>
      </c>
      <c r="Q130" s="86">
        <f t="shared" si="18"/>
        <v>0.1207688251970338</v>
      </c>
      <c r="R130" s="129"/>
      <c r="S130" s="69">
        <v>403</v>
      </c>
      <c r="T130" s="41" t="s">
        <v>154</v>
      </c>
      <c r="U130" s="32">
        <v>2996</v>
      </c>
      <c r="V130" s="32">
        <v>6728685.6539378623</v>
      </c>
      <c r="W130" s="30">
        <v>3075386.2973232982</v>
      </c>
      <c r="X130" s="49">
        <v>9804071.9512611609</v>
      </c>
      <c r="Y130" s="132">
        <v>-110112</v>
      </c>
      <c r="Z130" s="49">
        <v>1956638.9035427652</v>
      </c>
      <c r="AA130" s="33">
        <f t="shared" si="19"/>
        <v>11650598.854803925</v>
      </c>
      <c r="AB130" s="50">
        <f t="shared" si="20"/>
        <v>3888.7179088130592</v>
      </c>
    </row>
    <row r="131" spans="1:28" ht="14.4" x14ac:dyDescent="0.3">
      <c r="A131" s="31">
        <v>405</v>
      </c>
      <c r="B131" s="130" t="s">
        <v>388</v>
      </c>
      <c r="C131" s="135">
        <v>72662</v>
      </c>
      <c r="D131" s="136">
        <v>85126376.122624159</v>
      </c>
      <c r="E131" s="137">
        <v>15082610.389356915</v>
      </c>
      <c r="F131" s="138">
        <f t="shared" si="14"/>
        <v>100208986.51198107</v>
      </c>
      <c r="G131" s="162">
        <v>-5667652</v>
      </c>
      <c r="H131" s="139">
        <v>37409804.244620003</v>
      </c>
      <c r="I131" s="140">
        <f t="shared" si="15"/>
        <v>131951138.75660107</v>
      </c>
      <c r="J131" s="137">
        <f t="shared" si="13"/>
        <v>1815.9579801904856</v>
      </c>
      <c r="K131" s="141"/>
      <c r="L131" s="142">
        <f t="shared" si="21"/>
        <v>2157893.327162534</v>
      </c>
      <c r="M131" s="143">
        <f t="shared" si="16"/>
        <v>6.6459724788190067E-2</v>
      </c>
      <c r="N131" s="142">
        <f t="shared" si="22"/>
        <v>29.009093588638962</v>
      </c>
      <c r="O131" s="48"/>
      <c r="P131" s="86">
        <f t="shared" si="17"/>
        <v>-2.840323303809178E-2</v>
      </c>
      <c r="Q131" s="86">
        <f t="shared" si="18"/>
        <v>0.15216320620757195</v>
      </c>
      <c r="R131" s="129"/>
      <c r="S131" s="69">
        <v>405</v>
      </c>
      <c r="T131" s="41" t="s">
        <v>155</v>
      </c>
      <c r="U131" s="32">
        <v>72634</v>
      </c>
      <c r="V131" s="32">
        <v>83557152.136373907</v>
      </c>
      <c r="W131" s="30">
        <v>19581299.862931471</v>
      </c>
      <c r="X131" s="49">
        <v>103138451.99930538</v>
      </c>
      <c r="Y131" s="132">
        <v>-5814395</v>
      </c>
      <c r="Z131" s="49">
        <v>32469188.430133145</v>
      </c>
      <c r="AA131" s="33">
        <f t="shared" si="19"/>
        <v>129793245.42943853</v>
      </c>
      <c r="AB131" s="50">
        <f t="shared" si="20"/>
        <v>1786.9488866018467</v>
      </c>
    </row>
    <row r="132" spans="1:28" ht="14.4" x14ac:dyDescent="0.3">
      <c r="A132" s="31">
        <v>407</v>
      </c>
      <c r="B132" s="130" t="s">
        <v>389</v>
      </c>
      <c r="C132" s="135">
        <v>2621</v>
      </c>
      <c r="D132" s="136">
        <v>5132117.6391969565</v>
      </c>
      <c r="E132" s="137">
        <v>2064793.2284512066</v>
      </c>
      <c r="F132" s="138">
        <f t="shared" si="14"/>
        <v>7196910.8676481629</v>
      </c>
      <c r="G132" s="163">
        <v>-597059</v>
      </c>
      <c r="H132" s="139">
        <v>1902449.7201217795</v>
      </c>
      <c r="I132" s="140">
        <f t="shared" si="15"/>
        <v>8502301.5877699424</v>
      </c>
      <c r="J132" s="137">
        <f t="shared" si="13"/>
        <v>3243.9151422243199</v>
      </c>
      <c r="K132" s="141"/>
      <c r="L132" s="142">
        <f t="shared" si="21"/>
        <v>570450.97413746547</v>
      </c>
      <c r="M132" s="143">
        <f t="shared" si="16"/>
        <v>0.35053077997368803</v>
      </c>
      <c r="N132" s="142">
        <f t="shared" si="22"/>
        <v>200.22726285652379</v>
      </c>
      <c r="O132" s="48"/>
      <c r="P132" s="86">
        <f t="shared" si="17"/>
        <v>3.5511896158871625E-2</v>
      </c>
      <c r="Q132" s="86">
        <f t="shared" si="18"/>
        <v>0.16901752208124443</v>
      </c>
      <c r="R132" s="129"/>
      <c r="S132" s="69">
        <v>407</v>
      </c>
      <c r="T132" s="41" t="s">
        <v>156</v>
      </c>
      <c r="U132" s="32">
        <v>2606</v>
      </c>
      <c r="V132" s="32">
        <v>4986323.9231426567</v>
      </c>
      <c r="W132" s="30">
        <v>1963775.727420884</v>
      </c>
      <c r="X132" s="49">
        <v>6950099.6505635409</v>
      </c>
      <c r="Y132" s="132">
        <v>-645641</v>
      </c>
      <c r="Z132" s="49">
        <v>1627391.963068936</v>
      </c>
      <c r="AA132" s="33">
        <f t="shared" si="19"/>
        <v>7931850.6136324769</v>
      </c>
      <c r="AB132" s="50">
        <f t="shared" si="20"/>
        <v>3043.6878793677961</v>
      </c>
    </row>
    <row r="133" spans="1:28" ht="14.4" x14ac:dyDescent="0.3">
      <c r="A133" s="31">
        <v>408</v>
      </c>
      <c r="B133" s="130" t="s">
        <v>390</v>
      </c>
      <c r="C133" s="135">
        <v>14221</v>
      </c>
      <c r="D133" s="136">
        <v>24749188.247200504</v>
      </c>
      <c r="E133" s="137">
        <v>10311920.384256091</v>
      </c>
      <c r="F133" s="138">
        <f t="shared" si="14"/>
        <v>35061108.631456599</v>
      </c>
      <c r="G133" s="162">
        <v>149401</v>
      </c>
      <c r="H133" s="139">
        <v>8432056.2707124464</v>
      </c>
      <c r="I133" s="140">
        <f t="shared" si="15"/>
        <v>43642565.902169049</v>
      </c>
      <c r="J133" s="137">
        <f t="shared" si="13"/>
        <v>3068.8816470128013</v>
      </c>
      <c r="K133" s="141"/>
      <c r="L133" s="142">
        <f t="shared" si="21"/>
        <v>2220556.0589717105</v>
      </c>
      <c r="M133" s="143">
        <f t="shared" si="16"/>
        <v>0.30659855128026775</v>
      </c>
      <c r="N133" s="142">
        <f t="shared" si="22"/>
        <v>167.77436005402978</v>
      </c>
      <c r="O133" s="48"/>
      <c r="P133" s="86">
        <f t="shared" si="17"/>
        <v>2.3416946609201794E-2</v>
      </c>
      <c r="Q133" s="86">
        <f t="shared" si="18"/>
        <v>0.16423822153416245</v>
      </c>
      <c r="R133" s="129"/>
      <c r="S133" s="69">
        <v>408</v>
      </c>
      <c r="T133" s="41" t="s">
        <v>157</v>
      </c>
      <c r="U133" s="32">
        <v>14278</v>
      </c>
      <c r="V133" s="32">
        <v>24401438.319346849</v>
      </c>
      <c r="W133" s="30">
        <v>9857432.1709469799</v>
      </c>
      <c r="X133" s="49">
        <v>34258870.490293831</v>
      </c>
      <c r="Y133" s="132">
        <v>-79413</v>
      </c>
      <c r="Z133" s="49">
        <v>7242552.3529035095</v>
      </c>
      <c r="AA133" s="33">
        <f t="shared" si="19"/>
        <v>41422009.843197338</v>
      </c>
      <c r="AB133" s="50">
        <f t="shared" si="20"/>
        <v>2901.1072869587715</v>
      </c>
    </row>
    <row r="134" spans="1:28" ht="14.4" x14ac:dyDescent="0.3">
      <c r="A134" s="31">
        <v>410</v>
      </c>
      <c r="B134" s="130" t="s">
        <v>391</v>
      </c>
      <c r="C134" s="135">
        <v>18823</v>
      </c>
      <c r="D134" s="136">
        <v>27313731.310557105</v>
      </c>
      <c r="E134" s="137">
        <v>11478555.964624502</v>
      </c>
      <c r="F134" s="138">
        <f t="shared" si="14"/>
        <v>38792287.275181606</v>
      </c>
      <c r="G134" s="163">
        <v>-1273901</v>
      </c>
      <c r="H134" s="139">
        <v>8984445.52017067</v>
      </c>
      <c r="I134" s="140">
        <f t="shared" si="15"/>
        <v>46502831.79535228</v>
      </c>
      <c r="J134" s="137">
        <f t="shared" si="13"/>
        <v>2470.5324228524828</v>
      </c>
      <c r="K134" s="141"/>
      <c r="L134" s="142">
        <f t="shared" si="21"/>
        <v>3846288.2168662846</v>
      </c>
      <c r="M134" s="143">
        <f t="shared" si="16"/>
        <v>0.50833868251933578</v>
      </c>
      <c r="N134" s="142">
        <f t="shared" si="22"/>
        <v>213.93063591464261</v>
      </c>
      <c r="O134" s="48"/>
      <c r="P134" s="86">
        <f t="shared" si="17"/>
        <v>3.8716725114255057E-2</v>
      </c>
      <c r="Q134" s="86">
        <f t="shared" si="18"/>
        <v>0.18741522771565156</v>
      </c>
      <c r="R134" s="129"/>
      <c r="S134" s="69">
        <v>410</v>
      </c>
      <c r="T134" s="41" t="s">
        <v>158</v>
      </c>
      <c r="U134" s="32">
        <v>18903</v>
      </c>
      <c r="V134" s="32">
        <v>26277912.199353922</v>
      </c>
      <c r="W134" s="30">
        <v>11068446.376815723</v>
      </c>
      <c r="X134" s="49">
        <v>37346358.576169647</v>
      </c>
      <c r="Y134" s="132">
        <v>-2256204</v>
      </c>
      <c r="Z134" s="49">
        <v>7566389.0023163501</v>
      </c>
      <c r="AA134" s="33">
        <f t="shared" si="19"/>
        <v>42656543.578485996</v>
      </c>
      <c r="AB134" s="50">
        <f t="shared" si="20"/>
        <v>2256.6017869378402</v>
      </c>
    </row>
    <row r="135" spans="1:28" ht="14.4" x14ac:dyDescent="0.3">
      <c r="A135" s="31">
        <v>416</v>
      </c>
      <c r="B135" s="130" t="s">
        <v>159</v>
      </c>
      <c r="C135" s="135">
        <v>2964</v>
      </c>
      <c r="D135" s="136">
        <v>4167830.782257176</v>
      </c>
      <c r="E135" s="137">
        <v>1968410.5127586781</v>
      </c>
      <c r="F135" s="138">
        <f t="shared" si="14"/>
        <v>6136241.2950158538</v>
      </c>
      <c r="G135" s="162">
        <v>-621063</v>
      </c>
      <c r="H135" s="139">
        <v>1729713.537504439</v>
      </c>
      <c r="I135" s="140">
        <f t="shared" si="15"/>
        <v>7244891.8325202931</v>
      </c>
      <c r="J135" s="137">
        <f t="shared" si="13"/>
        <v>2444.2954900540799</v>
      </c>
      <c r="K135" s="141"/>
      <c r="L135" s="142">
        <f t="shared" si="21"/>
        <v>444007.85581404064</v>
      </c>
      <c r="M135" s="143">
        <f t="shared" si="16"/>
        <v>0.30381409963423794</v>
      </c>
      <c r="N135" s="142">
        <f t="shared" si="22"/>
        <v>155.20630233740121</v>
      </c>
      <c r="O135" s="48"/>
      <c r="P135" s="86">
        <f t="shared" si="17"/>
        <v>3.2415698342231902E-2</v>
      </c>
      <c r="Q135" s="86">
        <f t="shared" si="18"/>
        <v>0.18356320533697601</v>
      </c>
      <c r="R135" s="129"/>
      <c r="S135" s="69">
        <v>416</v>
      </c>
      <c r="T135" s="41" t="s">
        <v>159</v>
      </c>
      <c r="U135" s="32">
        <v>2971</v>
      </c>
      <c r="V135" s="32">
        <v>3772266.8202987136</v>
      </c>
      <c r="W135" s="30">
        <v>2171309.3039978505</v>
      </c>
      <c r="X135" s="49">
        <v>5943576.1242965646</v>
      </c>
      <c r="Y135" s="132">
        <v>-604138</v>
      </c>
      <c r="Z135" s="49">
        <v>1461445.8524096876</v>
      </c>
      <c r="AA135" s="33">
        <f t="shared" si="19"/>
        <v>6800883.9767062524</v>
      </c>
      <c r="AB135" s="50">
        <f t="shared" si="20"/>
        <v>2289.0891877166787</v>
      </c>
    </row>
    <row r="136" spans="1:28" ht="14.4" x14ac:dyDescent="0.3">
      <c r="A136" s="31">
        <v>418</v>
      </c>
      <c r="B136" s="130" t="s">
        <v>160</v>
      </c>
      <c r="C136" s="135">
        <v>23828</v>
      </c>
      <c r="D136" s="136">
        <v>24212757.205546852</v>
      </c>
      <c r="E136" s="137">
        <v>87727.446892656357</v>
      </c>
      <c r="F136" s="138">
        <f t="shared" si="14"/>
        <v>24300484.652439509</v>
      </c>
      <c r="G136" s="163">
        <v>-2245054</v>
      </c>
      <c r="H136" s="139">
        <v>9336019.8656904381</v>
      </c>
      <c r="I136" s="140">
        <f t="shared" si="15"/>
        <v>31391450.518129945</v>
      </c>
      <c r="J136" s="137">
        <f t="shared" si="13"/>
        <v>1317.4186049240366</v>
      </c>
      <c r="K136" s="141"/>
      <c r="L136" s="142">
        <f t="shared" si="21"/>
        <v>2886555.7923114039</v>
      </c>
      <c r="M136" s="143">
        <f t="shared" si="16"/>
        <v>0.37206751181430497</v>
      </c>
      <c r="N136" s="142">
        <f t="shared" si="22"/>
        <v>105.63036678185495</v>
      </c>
      <c r="O136" s="48"/>
      <c r="P136" s="86">
        <f t="shared" si="17"/>
        <v>4.2460702490017654E-2</v>
      </c>
      <c r="Q136" s="86">
        <f t="shared" si="18"/>
        <v>0.20338213830083673</v>
      </c>
      <c r="R136" s="129"/>
      <c r="S136" s="69">
        <v>418</v>
      </c>
      <c r="T136" s="41" t="s">
        <v>160</v>
      </c>
      <c r="U136" s="32">
        <v>23523</v>
      </c>
      <c r="V136" s="32">
        <v>23081544.10574213</v>
      </c>
      <c r="W136" s="30">
        <v>229152.01392498217</v>
      </c>
      <c r="X136" s="49">
        <v>23310696.119667113</v>
      </c>
      <c r="Y136" s="132">
        <v>-2563952</v>
      </c>
      <c r="Z136" s="49">
        <v>7758150.6061514281</v>
      </c>
      <c r="AA136" s="33">
        <f t="shared" si="19"/>
        <v>28504894.725818541</v>
      </c>
      <c r="AB136" s="50">
        <f t="shared" si="20"/>
        <v>1211.7882381421816</v>
      </c>
    </row>
    <row r="137" spans="1:28" ht="14.4" x14ac:dyDescent="0.3">
      <c r="A137" s="31">
        <v>420</v>
      </c>
      <c r="B137" s="130" t="s">
        <v>161</v>
      </c>
      <c r="C137" s="135">
        <v>9402</v>
      </c>
      <c r="D137" s="136">
        <v>19568764.423033409</v>
      </c>
      <c r="E137" s="137">
        <v>4518855.9040647149</v>
      </c>
      <c r="F137" s="138">
        <f t="shared" si="14"/>
        <v>24087620.327098124</v>
      </c>
      <c r="G137" s="162">
        <v>-991439</v>
      </c>
      <c r="H137" s="139">
        <v>5702781.0357952854</v>
      </c>
      <c r="I137" s="140">
        <f t="shared" si="15"/>
        <v>28798962.36289341</v>
      </c>
      <c r="J137" s="137">
        <f t="shared" si="13"/>
        <v>3063.0676837793458</v>
      </c>
      <c r="K137" s="141"/>
      <c r="L137" s="142">
        <f t="shared" si="21"/>
        <v>1443797.8898747563</v>
      </c>
      <c r="M137" s="143">
        <f t="shared" si="16"/>
        <v>0.29463792673460104</v>
      </c>
      <c r="N137" s="142">
        <f t="shared" si="22"/>
        <v>169.56604711564205</v>
      </c>
      <c r="O137" s="48"/>
      <c r="P137" s="86">
        <f t="shared" si="17"/>
        <v>2.0866356958511023E-2</v>
      </c>
      <c r="Q137" s="86">
        <f t="shared" si="18"/>
        <v>0.16377478647920651</v>
      </c>
      <c r="R137" s="129"/>
      <c r="S137" s="69">
        <v>420</v>
      </c>
      <c r="T137" s="41" t="s">
        <v>161</v>
      </c>
      <c r="U137" s="32">
        <v>9454</v>
      </c>
      <c r="V137" s="32">
        <v>18347392.077543799</v>
      </c>
      <c r="W137" s="30">
        <v>5247880.8618670823</v>
      </c>
      <c r="X137" s="49">
        <v>23595272.93941088</v>
      </c>
      <c r="Y137" s="132">
        <v>-1140353</v>
      </c>
      <c r="Z137" s="49">
        <v>4900244.5336077735</v>
      </c>
      <c r="AA137" s="33">
        <f t="shared" si="19"/>
        <v>27355164.473018654</v>
      </c>
      <c r="AB137" s="50">
        <f t="shared" si="20"/>
        <v>2893.5016366637037</v>
      </c>
    </row>
    <row r="138" spans="1:28" ht="14.4" x14ac:dyDescent="0.3">
      <c r="A138" s="31">
        <v>421</v>
      </c>
      <c r="B138" s="130" t="s">
        <v>162</v>
      </c>
      <c r="C138" s="135">
        <v>722</v>
      </c>
      <c r="D138" s="136">
        <v>1984495.5590827491</v>
      </c>
      <c r="E138" s="137">
        <v>479179.21691361733</v>
      </c>
      <c r="F138" s="138">
        <f t="shared" si="14"/>
        <v>2463674.7759963665</v>
      </c>
      <c r="G138" s="163">
        <v>-188960</v>
      </c>
      <c r="H138" s="139">
        <v>558835.14964634285</v>
      </c>
      <c r="I138" s="140">
        <f t="shared" si="15"/>
        <v>2833549.9256427092</v>
      </c>
      <c r="J138" s="137">
        <f t="shared" ref="J138:J201" si="23">I138/C138</f>
        <v>3924.5843845466889</v>
      </c>
      <c r="K138" s="141"/>
      <c r="L138" s="142">
        <f t="shared" si="21"/>
        <v>-95251.820437787566</v>
      </c>
      <c r="M138" s="143">
        <f t="shared" si="16"/>
        <v>-0.18821022775668472</v>
      </c>
      <c r="N138" s="142">
        <f t="shared" si="22"/>
        <v>-148.85337078084513</v>
      </c>
      <c r="O138" s="48"/>
      <c r="P138" s="86">
        <f t="shared" si="17"/>
        <v>-5.7489007786592605E-2</v>
      </c>
      <c r="Q138" s="86">
        <f t="shared" si="18"/>
        <v>0.10421501982815218</v>
      </c>
      <c r="R138" s="129"/>
      <c r="S138" s="69">
        <v>421</v>
      </c>
      <c r="T138" s="41" t="s">
        <v>162</v>
      </c>
      <c r="U138" s="32">
        <v>719</v>
      </c>
      <c r="V138" s="32">
        <v>1978276.3445643461</v>
      </c>
      <c r="W138" s="30">
        <v>635671.7115857841</v>
      </c>
      <c r="X138" s="49">
        <v>2613948.05615013</v>
      </c>
      <c r="Y138" s="132">
        <v>-191239</v>
      </c>
      <c r="Z138" s="49">
        <v>506092.68993036682</v>
      </c>
      <c r="AA138" s="33">
        <f t="shared" si="19"/>
        <v>2928801.7460804968</v>
      </c>
      <c r="AB138" s="50">
        <f t="shared" si="20"/>
        <v>4073.437755327534</v>
      </c>
    </row>
    <row r="139" spans="1:28" ht="14.4" x14ac:dyDescent="0.3">
      <c r="A139" s="31">
        <v>422</v>
      </c>
      <c r="B139" s="130" t="s">
        <v>163</v>
      </c>
      <c r="C139" s="135">
        <v>10719</v>
      </c>
      <c r="D139" s="136">
        <v>29388531.597799383</v>
      </c>
      <c r="E139" s="137">
        <v>6555398.0133023914</v>
      </c>
      <c r="F139" s="138">
        <f t="shared" ref="F139:F202" si="24">D139+E139</f>
        <v>35943929.611101776</v>
      </c>
      <c r="G139" s="162">
        <v>-426638</v>
      </c>
      <c r="H139" s="139">
        <v>6792798.5450824862</v>
      </c>
      <c r="I139" s="140">
        <f t="shared" ref="I139:I202" si="25">SUM(F139+G139+H139)</f>
        <v>42310090.156184264</v>
      </c>
      <c r="J139" s="137">
        <f t="shared" si="23"/>
        <v>3947.2049777203342</v>
      </c>
      <c r="K139" s="141"/>
      <c r="L139" s="142">
        <f t="shared" si="21"/>
        <v>2226489.6461107358</v>
      </c>
      <c r="M139" s="143">
        <f t="shared" ref="M139:M202" si="26">L139/Z139</f>
        <v>0.36461005734436369</v>
      </c>
      <c r="N139" s="142">
        <f t="shared" si="22"/>
        <v>264.4044898414727</v>
      </c>
      <c r="O139" s="48"/>
      <c r="P139" s="86">
        <f t="shared" ref="P139:P202" si="27">F139/X139-1</f>
        <v>3.7353201855526486E-2</v>
      </c>
      <c r="Q139" s="86">
        <f t="shared" ref="Q139:Q202" si="28">H139/Z139-1</f>
        <v>0.11238903418105295</v>
      </c>
      <c r="R139" s="129"/>
      <c r="S139" s="69">
        <v>422</v>
      </c>
      <c r="T139" s="41" t="s">
        <v>163</v>
      </c>
      <c r="U139" s="32">
        <v>10884</v>
      </c>
      <c r="V139" s="32">
        <v>27239133.975470696</v>
      </c>
      <c r="W139" s="30">
        <v>7410520.1122676237</v>
      </c>
      <c r="X139" s="49">
        <v>34649654.08773832</v>
      </c>
      <c r="Y139" s="132">
        <v>-672549</v>
      </c>
      <c r="Z139" s="49">
        <v>6106495.4223352112</v>
      </c>
      <c r="AA139" s="33">
        <f t="shared" ref="AA139:AA202" si="29">SUM(X139:Z139)</f>
        <v>40083600.510073528</v>
      </c>
      <c r="AB139" s="50">
        <f t="shared" ref="AB139:AB202" si="30">AA139/U139</f>
        <v>3682.8004878788615</v>
      </c>
    </row>
    <row r="140" spans="1:28" ht="14.4" x14ac:dyDescent="0.3">
      <c r="A140" s="31">
        <v>423</v>
      </c>
      <c r="B140" s="130" t="s">
        <v>392</v>
      </c>
      <c r="C140" s="135">
        <v>20146</v>
      </c>
      <c r="D140" s="136">
        <v>20227346.47580228</v>
      </c>
      <c r="E140" s="137">
        <v>93649.765883101572</v>
      </c>
      <c r="F140" s="138">
        <f t="shared" si="24"/>
        <v>20320996.241685383</v>
      </c>
      <c r="G140" s="163">
        <v>-1547743</v>
      </c>
      <c r="H140" s="139">
        <v>8245826.6932578599</v>
      </c>
      <c r="I140" s="140">
        <f t="shared" si="25"/>
        <v>27019079.934943244</v>
      </c>
      <c r="J140" s="137">
        <f t="shared" si="23"/>
        <v>1341.163503173992</v>
      </c>
      <c r="K140" s="141"/>
      <c r="L140" s="142">
        <f t="shared" ref="L140:L203" si="31">I140-AA140</f>
        <v>2697804.2259884328</v>
      </c>
      <c r="M140" s="143">
        <f t="shared" si="26"/>
        <v>0.39043447905279843</v>
      </c>
      <c r="N140" s="142">
        <f t="shared" ref="N140:N203" si="32">J140-AB140</f>
        <v>124.73478911203279</v>
      </c>
      <c r="O140" s="48"/>
      <c r="P140" s="86">
        <f t="shared" si="27"/>
        <v>7.1924137890825968E-2</v>
      </c>
      <c r="Q140" s="86">
        <f t="shared" si="28"/>
        <v>0.19336125962299389</v>
      </c>
      <c r="R140" s="129"/>
      <c r="S140" s="69">
        <v>423</v>
      </c>
      <c r="T140" s="41" t="s">
        <v>164</v>
      </c>
      <c r="U140" s="32">
        <v>19994</v>
      </c>
      <c r="V140" s="32">
        <v>19172356.275650941</v>
      </c>
      <c r="W140" s="30">
        <v>-214861.50212150239</v>
      </c>
      <c r="X140" s="49">
        <v>18957494.77352944</v>
      </c>
      <c r="Y140" s="132">
        <v>-1545968</v>
      </c>
      <c r="Z140" s="49">
        <v>6909748.93542537</v>
      </c>
      <c r="AA140" s="33">
        <f t="shared" si="29"/>
        <v>24321275.708954811</v>
      </c>
      <c r="AB140" s="50">
        <f t="shared" si="30"/>
        <v>1216.4287140619592</v>
      </c>
    </row>
    <row r="141" spans="1:28" ht="14.4" x14ac:dyDescent="0.3">
      <c r="A141" s="31">
        <v>425</v>
      </c>
      <c r="B141" s="130" t="s">
        <v>393</v>
      </c>
      <c r="C141" s="135">
        <v>10238</v>
      </c>
      <c r="D141" s="136">
        <v>17020469.140445128</v>
      </c>
      <c r="E141" s="137">
        <v>7623171.7570072841</v>
      </c>
      <c r="F141" s="138">
        <f t="shared" si="24"/>
        <v>24643640.897452414</v>
      </c>
      <c r="G141" s="162">
        <v>648400</v>
      </c>
      <c r="H141" s="139">
        <v>3965904.6054370813</v>
      </c>
      <c r="I141" s="140">
        <f t="shared" si="25"/>
        <v>29257945.502889495</v>
      </c>
      <c r="J141" s="137">
        <f t="shared" si="23"/>
        <v>2857.7794005557234</v>
      </c>
      <c r="K141" s="141"/>
      <c r="L141" s="142">
        <f t="shared" si="31"/>
        <v>2714649.4334017038</v>
      </c>
      <c r="M141" s="143">
        <f t="shared" si="26"/>
        <v>0.84121996215044448</v>
      </c>
      <c r="N141" s="142">
        <f t="shared" si="32"/>
        <v>253.19731150776033</v>
      </c>
      <c r="O141" s="48"/>
      <c r="P141" s="86">
        <f t="shared" si="27"/>
        <v>4.7891053859849597E-2</v>
      </c>
      <c r="Q141" s="86">
        <f t="shared" si="28"/>
        <v>0.22896094097037567</v>
      </c>
      <c r="R141" s="129"/>
      <c r="S141" s="69">
        <v>425</v>
      </c>
      <c r="T141" s="41" t="s">
        <v>165</v>
      </c>
      <c r="U141" s="32">
        <v>10191</v>
      </c>
      <c r="V141" s="32">
        <v>16264941.051199116</v>
      </c>
      <c r="W141" s="30">
        <v>7252428.2465717783</v>
      </c>
      <c r="X141" s="49">
        <v>23517369.297770895</v>
      </c>
      <c r="Y141" s="132">
        <v>-201112</v>
      </c>
      <c r="Z141" s="49">
        <v>3227038.7717168955</v>
      </c>
      <c r="AA141" s="33">
        <f t="shared" si="29"/>
        <v>26543296.069487792</v>
      </c>
      <c r="AB141" s="50">
        <f t="shared" si="30"/>
        <v>2604.5820890479631</v>
      </c>
    </row>
    <row r="142" spans="1:28" ht="14.4" x14ac:dyDescent="0.3">
      <c r="A142" s="31">
        <v>426</v>
      </c>
      <c r="B142" s="130" t="s">
        <v>394</v>
      </c>
      <c r="C142" s="135">
        <v>11994</v>
      </c>
      <c r="D142" s="136">
        <v>17693040.636471119</v>
      </c>
      <c r="E142" s="137">
        <v>9639881.9927347619</v>
      </c>
      <c r="F142" s="138">
        <f t="shared" si="24"/>
        <v>27332922.629205883</v>
      </c>
      <c r="G142" s="163">
        <v>-2735730</v>
      </c>
      <c r="H142" s="139">
        <v>6966812.5146783898</v>
      </c>
      <c r="I142" s="140">
        <f t="shared" si="25"/>
        <v>31564005.143884271</v>
      </c>
      <c r="J142" s="137">
        <f t="shared" si="23"/>
        <v>2631.649586783748</v>
      </c>
      <c r="K142" s="141"/>
      <c r="L142" s="142">
        <f t="shared" si="31"/>
        <v>1888913.9305569604</v>
      </c>
      <c r="M142" s="143">
        <f t="shared" si="26"/>
        <v>0.31782546890161356</v>
      </c>
      <c r="N142" s="142">
        <f t="shared" si="32"/>
        <v>175.915457908598</v>
      </c>
      <c r="O142" s="48"/>
      <c r="P142" s="86">
        <f t="shared" si="27"/>
        <v>3.8362547133105274E-2</v>
      </c>
      <c r="Q142" s="86">
        <f t="shared" si="28"/>
        <v>0.17222411164833029</v>
      </c>
      <c r="R142" s="129"/>
      <c r="S142" s="69">
        <v>426</v>
      </c>
      <c r="T142" s="41" t="s">
        <v>166</v>
      </c>
      <c r="U142" s="32">
        <v>12084</v>
      </c>
      <c r="V142" s="32">
        <v>17060026.598731458</v>
      </c>
      <c r="W142" s="30">
        <v>9263074.8119188435</v>
      </c>
      <c r="X142" s="49">
        <v>26323101.410650302</v>
      </c>
      <c r="Y142" s="132">
        <v>-2591253</v>
      </c>
      <c r="Z142" s="49">
        <v>5943242.8026770093</v>
      </c>
      <c r="AA142" s="33">
        <f t="shared" si="29"/>
        <v>29675091.213327311</v>
      </c>
      <c r="AB142" s="50">
        <f t="shared" si="30"/>
        <v>2455.73412887515</v>
      </c>
    </row>
    <row r="143" spans="1:28" ht="14.4" x14ac:dyDescent="0.3">
      <c r="A143" s="31">
        <v>430</v>
      </c>
      <c r="B143" s="130" t="s">
        <v>167</v>
      </c>
      <c r="C143" s="135">
        <v>15770</v>
      </c>
      <c r="D143" s="136">
        <v>29349401.17783748</v>
      </c>
      <c r="E143" s="137">
        <v>10902187.943337727</v>
      </c>
      <c r="F143" s="138">
        <f t="shared" si="24"/>
        <v>40251589.121175207</v>
      </c>
      <c r="G143" s="162">
        <v>-1735378</v>
      </c>
      <c r="H143" s="139">
        <v>10189362.994178213</v>
      </c>
      <c r="I143" s="140">
        <f t="shared" si="25"/>
        <v>48705574.11535342</v>
      </c>
      <c r="J143" s="137">
        <f t="shared" si="23"/>
        <v>3088.495505095334</v>
      </c>
      <c r="K143" s="141"/>
      <c r="L143" s="142">
        <f t="shared" si="31"/>
        <v>3824788.0411585718</v>
      </c>
      <c r="M143" s="143">
        <f t="shared" si="26"/>
        <v>0.43001220272371815</v>
      </c>
      <c r="N143" s="142">
        <f t="shared" si="32"/>
        <v>261.35937443739067</v>
      </c>
      <c r="O143" s="48"/>
      <c r="P143" s="86">
        <f t="shared" si="27"/>
        <v>5.2515757535946062E-2</v>
      </c>
      <c r="Q143" s="86">
        <f t="shared" si="28"/>
        <v>0.14556685973921102</v>
      </c>
      <c r="R143" s="129"/>
      <c r="S143" s="69">
        <v>430</v>
      </c>
      <c r="T143" s="41" t="s">
        <v>167</v>
      </c>
      <c r="U143" s="32">
        <v>15875</v>
      </c>
      <c r="V143" s="32">
        <v>27140866.738569554</v>
      </c>
      <c r="W143" s="30">
        <v>11102350.840812404</v>
      </c>
      <c r="X143" s="49">
        <v>38243217.579381958</v>
      </c>
      <c r="Y143" s="132">
        <v>-2257035</v>
      </c>
      <c r="Z143" s="49">
        <v>8894603.494812889</v>
      </c>
      <c r="AA143" s="33">
        <f t="shared" si="29"/>
        <v>44880786.074194849</v>
      </c>
      <c r="AB143" s="50">
        <f t="shared" si="30"/>
        <v>2827.1361306579433</v>
      </c>
    </row>
    <row r="144" spans="1:28" ht="14.4" x14ac:dyDescent="0.3">
      <c r="A144" s="31">
        <v>433</v>
      </c>
      <c r="B144" s="130" t="s">
        <v>168</v>
      </c>
      <c r="C144" s="135">
        <v>7853</v>
      </c>
      <c r="D144" s="136">
        <v>10315524.153107958</v>
      </c>
      <c r="E144" s="137">
        <v>4128495.2745244568</v>
      </c>
      <c r="F144" s="138">
        <f t="shared" si="24"/>
        <v>14444019.427632414</v>
      </c>
      <c r="G144" s="163">
        <v>-585101</v>
      </c>
      <c r="H144" s="139">
        <v>4870291.6113338601</v>
      </c>
      <c r="I144" s="140">
        <f t="shared" si="25"/>
        <v>18729210.038966276</v>
      </c>
      <c r="J144" s="137">
        <f t="shared" si="23"/>
        <v>2384.9751736872886</v>
      </c>
      <c r="K144" s="141"/>
      <c r="L144" s="142">
        <f t="shared" si="31"/>
        <v>1376075.5760223754</v>
      </c>
      <c r="M144" s="143">
        <f t="shared" si="26"/>
        <v>0.34343093423099591</v>
      </c>
      <c r="N144" s="142">
        <f t="shared" si="32"/>
        <v>168.17209972920227</v>
      </c>
      <c r="O144" s="48"/>
      <c r="P144" s="86">
        <f t="shared" si="27"/>
        <v>1.777854888417818E-2</v>
      </c>
      <c r="Q144" s="86">
        <f t="shared" si="28"/>
        <v>0.21549195930977905</v>
      </c>
      <c r="R144" s="129"/>
      <c r="S144" s="69">
        <v>433</v>
      </c>
      <c r="T144" s="41" t="s">
        <v>168</v>
      </c>
      <c r="U144" s="32">
        <v>7828</v>
      </c>
      <c r="V144" s="32">
        <v>9886129.4248138666</v>
      </c>
      <c r="W144" s="30">
        <v>4305581.9680700134</v>
      </c>
      <c r="X144" s="49">
        <v>14191711.39288388</v>
      </c>
      <c r="Y144" s="132">
        <v>-845425</v>
      </c>
      <c r="Z144" s="49">
        <v>4006848.0700600194</v>
      </c>
      <c r="AA144" s="33">
        <f t="shared" si="29"/>
        <v>17353134.4629439</v>
      </c>
      <c r="AB144" s="50">
        <f t="shared" si="30"/>
        <v>2216.8030739580863</v>
      </c>
    </row>
    <row r="145" spans="1:28" ht="14.4" x14ac:dyDescent="0.3">
      <c r="A145" s="31">
        <v>434</v>
      </c>
      <c r="B145" s="130" t="s">
        <v>395</v>
      </c>
      <c r="C145" s="135">
        <v>14745</v>
      </c>
      <c r="D145" s="136">
        <v>23820585.329151709</v>
      </c>
      <c r="E145" s="137">
        <v>3719728.2390698814</v>
      </c>
      <c r="F145" s="138">
        <f t="shared" si="24"/>
        <v>27540313.568221591</v>
      </c>
      <c r="G145" s="162">
        <v>-811207</v>
      </c>
      <c r="H145" s="139">
        <v>8600079.9158375673</v>
      </c>
      <c r="I145" s="140">
        <f t="shared" si="25"/>
        <v>35329186.484059155</v>
      </c>
      <c r="J145" s="137">
        <f t="shared" si="23"/>
        <v>2396.0112908822757</v>
      </c>
      <c r="K145" s="141"/>
      <c r="L145" s="142">
        <f t="shared" si="31"/>
        <v>3365943.846225623</v>
      </c>
      <c r="M145" s="143">
        <f t="shared" si="26"/>
        <v>0.46956052915509361</v>
      </c>
      <c r="N145" s="142">
        <f t="shared" si="32"/>
        <v>232.23911122931531</v>
      </c>
      <c r="O145" s="48"/>
      <c r="P145" s="86">
        <f t="shared" si="27"/>
        <v>6.3623266998770411E-2</v>
      </c>
      <c r="Q145" s="86">
        <f t="shared" si="28"/>
        <v>0.19974018003451022</v>
      </c>
      <c r="R145" s="129"/>
      <c r="S145" s="69">
        <v>434</v>
      </c>
      <c r="T145" s="41" t="s">
        <v>169</v>
      </c>
      <c r="U145" s="32">
        <v>14772</v>
      </c>
      <c r="V145" s="32">
        <v>22500489.355716787</v>
      </c>
      <c r="W145" s="30">
        <v>3392431.9658825365</v>
      </c>
      <c r="X145" s="49">
        <v>25892921.321599323</v>
      </c>
      <c r="Y145" s="132">
        <v>-1097964</v>
      </c>
      <c r="Z145" s="49">
        <v>7168285.3162342096</v>
      </c>
      <c r="AA145" s="33">
        <f t="shared" si="29"/>
        <v>31963242.637833532</v>
      </c>
      <c r="AB145" s="50">
        <f t="shared" si="30"/>
        <v>2163.7721796529604</v>
      </c>
    </row>
    <row r="146" spans="1:28" ht="14.4" x14ac:dyDescent="0.3">
      <c r="A146" s="31">
        <v>435</v>
      </c>
      <c r="B146" s="130" t="s">
        <v>170</v>
      </c>
      <c r="C146" s="135">
        <v>699</v>
      </c>
      <c r="D146" s="136">
        <v>1870647.7421377704</v>
      </c>
      <c r="E146" s="137">
        <v>323956.82756430109</v>
      </c>
      <c r="F146" s="138">
        <f t="shared" si="24"/>
        <v>2194604.5697020716</v>
      </c>
      <c r="G146" s="163">
        <v>-182564</v>
      </c>
      <c r="H146" s="139">
        <v>499405.20586031134</v>
      </c>
      <c r="I146" s="140">
        <f t="shared" si="25"/>
        <v>2511445.7755623828</v>
      </c>
      <c r="J146" s="137">
        <f t="shared" si="23"/>
        <v>3592.9124113911057</v>
      </c>
      <c r="K146" s="141"/>
      <c r="L146" s="142">
        <f t="shared" si="31"/>
        <v>-126784.88479535794</v>
      </c>
      <c r="M146" s="143">
        <f t="shared" si="26"/>
        <v>-0.28701155713815391</v>
      </c>
      <c r="N146" s="142">
        <f t="shared" si="32"/>
        <v>-230.61028477953278</v>
      </c>
      <c r="O146" s="48"/>
      <c r="P146" s="86">
        <f t="shared" si="27"/>
        <v>-7.4658649196406079E-2</v>
      </c>
      <c r="Q146" s="86">
        <f t="shared" si="28"/>
        <v>0.13053749276361915</v>
      </c>
      <c r="R146" s="129"/>
      <c r="S146" s="69">
        <v>435</v>
      </c>
      <c r="T146" s="41" t="s">
        <v>170</v>
      </c>
      <c r="U146" s="32">
        <v>690</v>
      </c>
      <c r="V146" s="32">
        <v>1901332.2269969024</v>
      </c>
      <c r="W146" s="30">
        <v>470338.04127351654</v>
      </c>
      <c r="X146" s="49">
        <v>2371670.268270419</v>
      </c>
      <c r="Y146" s="132">
        <v>-175181</v>
      </c>
      <c r="Z146" s="49">
        <v>441741.39208732155</v>
      </c>
      <c r="AA146" s="33">
        <f t="shared" si="29"/>
        <v>2638230.6603577407</v>
      </c>
      <c r="AB146" s="50">
        <f t="shared" si="30"/>
        <v>3823.5226961706385</v>
      </c>
    </row>
    <row r="147" spans="1:28" ht="14.4" x14ac:dyDescent="0.3">
      <c r="A147" s="31">
        <v>436</v>
      </c>
      <c r="B147" s="130" t="s">
        <v>171</v>
      </c>
      <c r="C147" s="135">
        <v>2036</v>
      </c>
      <c r="D147" s="136">
        <v>4106017.8341014069</v>
      </c>
      <c r="E147" s="137">
        <v>2214441.3200294948</v>
      </c>
      <c r="F147" s="138">
        <f t="shared" si="24"/>
        <v>6320459.1541309021</v>
      </c>
      <c r="G147" s="162">
        <v>-336778</v>
      </c>
      <c r="H147" s="139">
        <v>1072724.5620799535</v>
      </c>
      <c r="I147" s="140">
        <f t="shared" si="25"/>
        <v>7056405.7162108552</v>
      </c>
      <c r="J147" s="137">
        <f t="shared" si="23"/>
        <v>3465.8181317342119</v>
      </c>
      <c r="K147" s="141"/>
      <c r="L147" s="142">
        <f t="shared" si="31"/>
        <v>423312.99366494827</v>
      </c>
      <c r="M147" s="143">
        <f t="shared" si="26"/>
        <v>0.4673175125013746</v>
      </c>
      <c r="N147" s="142">
        <f t="shared" si="32"/>
        <v>182.10886314712934</v>
      </c>
      <c r="O147" s="48"/>
      <c r="P147" s="86">
        <f t="shared" si="27"/>
        <v>4.4138122663172075E-2</v>
      </c>
      <c r="Q147" s="86">
        <f t="shared" si="28"/>
        <v>0.18423715182981359</v>
      </c>
      <c r="R147" s="129"/>
      <c r="S147" s="69">
        <v>436</v>
      </c>
      <c r="T147" s="41" t="s">
        <v>171</v>
      </c>
      <c r="U147" s="32">
        <v>2020</v>
      </c>
      <c r="V147" s="32">
        <v>3884214.6949670035</v>
      </c>
      <c r="W147" s="30">
        <v>2169064.0973157445</v>
      </c>
      <c r="X147" s="49">
        <v>6053278.792282748</v>
      </c>
      <c r="Y147" s="132">
        <v>-326022</v>
      </c>
      <c r="Z147" s="49">
        <v>905835.93026315933</v>
      </c>
      <c r="AA147" s="33">
        <f t="shared" si="29"/>
        <v>6633092.7225459069</v>
      </c>
      <c r="AB147" s="50">
        <f t="shared" si="30"/>
        <v>3283.7092685870825</v>
      </c>
    </row>
    <row r="148" spans="1:28" ht="14.4" x14ac:dyDescent="0.3">
      <c r="A148" s="31">
        <v>440</v>
      </c>
      <c r="B148" s="130" t="s">
        <v>396</v>
      </c>
      <c r="C148" s="135">
        <v>5534</v>
      </c>
      <c r="D148" s="136">
        <v>10636824.152921982</v>
      </c>
      <c r="E148" s="137">
        <v>4617387.9244437413</v>
      </c>
      <c r="F148" s="138">
        <f t="shared" si="24"/>
        <v>15254212.077365723</v>
      </c>
      <c r="G148" s="163">
        <v>-1244698</v>
      </c>
      <c r="H148" s="139">
        <v>2492633.0768154063</v>
      </c>
      <c r="I148" s="140">
        <f t="shared" si="25"/>
        <v>16502147.154181128</v>
      </c>
      <c r="J148" s="137">
        <f t="shared" si="23"/>
        <v>2981.9564788906991</v>
      </c>
      <c r="K148" s="141"/>
      <c r="L148" s="142">
        <f t="shared" si="31"/>
        <v>1520234.1091875117</v>
      </c>
      <c r="M148" s="143">
        <f t="shared" si="26"/>
        <v>0.70609102623516651</v>
      </c>
      <c r="N148" s="142">
        <f t="shared" si="32"/>
        <v>216.23503805746714</v>
      </c>
      <c r="O148" s="48"/>
      <c r="P148" s="86">
        <f t="shared" si="27"/>
        <v>7.8352642934714112E-2</v>
      </c>
      <c r="Q148" s="86">
        <f t="shared" si="28"/>
        <v>0.15773342842370242</v>
      </c>
      <c r="R148" s="129"/>
      <c r="S148" s="69">
        <v>440</v>
      </c>
      <c r="T148" s="41" t="s">
        <v>172</v>
      </c>
      <c r="U148" s="32">
        <v>5417</v>
      </c>
      <c r="V148" s="32">
        <v>9786330.1847306974</v>
      </c>
      <c r="W148" s="30">
        <v>4359517.3516111309</v>
      </c>
      <c r="X148" s="49">
        <v>14145847.536341827</v>
      </c>
      <c r="Y148" s="132">
        <v>-1316963</v>
      </c>
      <c r="Z148" s="49">
        <v>2153028.5086517888</v>
      </c>
      <c r="AA148" s="33">
        <f t="shared" si="29"/>
        <v>14981913.044993617</v>
      </c>
      <c r="AB148" s="50">
        <f t="shared" si="30"/>
        <v>2765.721440833232</v>
      </c>
    </row>
    <row r="149" spans="1:28" ht="14.4" x14ac:dyDescent="0.3">
      <c r="A149" s="31">
        <v>441</v>
      </c>
      <c r="B149" s="130" t="s">
        <v>173</v>
      </c>
      <c r="C149" s="135">
        <v>4543</v>
      </c>
      <c r="D149" s="136">
        <v>9199981.7077976651</v>
      </c>
      <c r="E149" s="137">
        <v>2099359.3031591214</v>
      </c>
      <c r="F149" s="138">
        <f t="shared" si="24"/>
        <v>11299341.010956787</v>
      </c>
      <c r="G149" s="162">
        <v>-500538</v>
      </c>
      <c r="H149" s="139">
        <v>2995488.3853772669</v>
      </c>
      <c r="I149" s="140">
        <f t="shared" si="25"/>
        <v>13794291.396334054</v>
      </c>
      <c r="J149" s="137">
        <f t="shared" si="23"/>
        <v>3036.3837544208791</v>
      </c>
      <c r="K149" s="141"/>
      <c r="L149" s="142">
        <f t="shared" si="31"/>
        <v>247689.52246285416</v>
      </c>
      <c r="M149" s="143">
        <f t="shared" si="26"/>
        <v>9.5604242918096244E-2</v>
      </c>
      <c r="N149" s="142">
        <f t="shared" si="32"/>
        <v>114.33848395685845</v>
      </c>
      <c r="O149" s="48"/>
      <c r="P149" s="86">
        <f t="shared" si="27"/>
        <v>-1.5368747293183493E-2</v>
      </c>
      <c r="Q149" s="86">
        <f t="shared" si="28"/>
        <v>0.15621119701134134</v>
      </c>
      <c r="R149" s="129"/>
      <c r="S149" s="69">
        <v>441</v>
      </c>
      <c r="T149" s="41" t="s">
        <v>173</v>
      </c>
      <c r="U149" s="32">
        <v>4636</v>
      </c>
      <c r="V149" s="32">
        <v>9062253.4600149598</v>
      </c>
      <c r="W149" s="30">
        <v>2413454.8113751169</v>
      </c>
      <c r="X149" s="49">
        <v>11475708.271390077</v>
      </c>
      <c r="Y149" s="132">
        <v>-519886</v>
      </c>
      <c r="Z149" s="49">
        <v>2590779.6024811235</v>
      </c>
      <c r="AA149" s="33">
        <f t="shared" si="29"/>
        <v>13546601.8738712</v>
      </c>
      <c r="AB149" s="50">
        <f t="shared" si="30"/>
        <v>2922.0452704640206</v>
      </c>
    </row>
    <row r="150" spans="1:28" ht="14.4" x14ac:dyDescent="0.3">
      <c r="A150" s="31">
        <v>444</v>
      </c>
      <c r="B150" s="130" t="s">
        <v>397</v>
      </c>
      <c r="C150" s="135">
        <v>45886</v>
      </c>
      <c r="D150" s="136">
        <v>61781744.463028558</v>
      </c>
      <c r="E150" s="137">
        <v>4975209.079325024</v>
      </c>
      <c r="F150" s="138">
        <f t="shared" si="24"/>
        <v>66756953.542353585</v>
      </c>
      <c r="G150" s="163">
        <v>-660072</v>
      </c>
      <c r="H150" s="139">
        <v>23513928.162631698</v>
      </c>
      <c r="I150" s="140">
        <f t="shared" si="25"/>
        <v>89610809.704985291</v>
      </c>
      <c r="J150" s="137">
        <f t="shared" si="23"/>
        <v>1952.9008783721679</v>
      </c>
      <c r="K150" s="141"/>
      <c r="L150" s="142">
        <f t="shared" si="31"/>
        <v>10085419.995538116</v>
      </c>
      <c r="M150" s="143">
        <f t="shared" si="26"/>
        <v>0.52147001667754533</v>
      </c>
      <c r="N150" s="142">
        <f t="shared" si="32"/>
        <v>222.7716559323294</v>
      </c>
      <c r="O150" s="48"/>
      <c r="P150" s="86">
        <f t="shared" si="27"/>
        <v>8.6321152154100078E-2</v>
      </c>
      <c r="Q150" s="86">
        <f t="shared" si="28"/>
        <v>0.21579552626929699</v>
      </c>
      <c r="R150" s="129"/>
      <c r="S150" s="69">
        <v>444</v>
      </c>
      <c r="T150" s="41" t="s">
        <v>174</v>
      </c>
      <c r="U150" s="32">
        <v>45965</v>
      </c>
      <c r="V150" s="32">
        <v>57420597.31999141</v>
      </c>
      <c r="W150" s="30">
        <v>4031721.2784075402</v>
      </c>
      <c r="X150" s="49">
        <v>61452318.598398954</v>
      </c>
      <c r="Y150" s="132">
        <v>-1267293</v>
      </c>
      <c r="Z150" s="49">
        <v>19340364.111048222</v>
      </c>
      <c r="AA150" s="33">
        <f t="shared" si="29"/>
        <v>79525389.709447175</v>
      </c>
      <c r="AB150" s="50">
        <f t="shared" si="30"/>
        <v>1730.1292224398385</v>
      </c>
    </row>
    <row r="151" spans="1:28" ht="14.4" x14ac:dyDescent="0.3">
      <c r="A151" s="31">
        <v>445</v>
      </c>
      <c r="B151" s="130" t="s">
        <v>398</v>
      </c>
      <c r="C151" s="135">
        <v>15105</v>
      </c>
      <c r="D151" s="136">
        <v>27392049.839794926</v>
      </c>
      <c r="E151" s="137">
        <v>985427.91866571968</v>
      </c>
      <c r="F151" s="138">
        <f t="shared" si="24"/>
        <v>28377477.758460645</v>
      </c>
      <c r="G151" s="162">
        <v>-334651</v>
      </c>
      <c r="H151" s="139">
        <v>7165348.3716045385</v>
      </c>
      <c r="I151" s="140">
        <f t="shared" si="25"/>
        <v>35208175.13006518</v>
      </c>
      <c r="J151" s="137">
        <f t="shared" si="23"/>
        <v>2330.8954074852818</v>
      </c>
      <c r="K151" s="141"/>
      <c r="L151" s="142">
        <f t="shared" si="31"/>
        <v>3491647.0206318498</v>
      </c>
      <c r="M151" s="143">
        <f t="shared" si="26"/>
        <v>0.57037887208365579</v>
      </c>
      <c r="N151" s="142">
        <f t="shared" si="32"/>
        <v>234.90491651030607</v>
      </c>
      <c r="O151" s="48"/>
      <c r="P151" s="86">
        <f t="shared" si="27"/>
        <v>9.0028626168639603E-2</v>
      </c>
      <c r="Q151" s="86">
        <f t="shared" si="28"/>
        <v>0.17049727481980059</v>
      </c>
      <c r="R151" s="129"/>
      <c r="S151" s="69">
        <v>445</v>
      </c>
      <c r="T151" s="41" t="s">
        <v>175</v>
      </c>
      <c r="U151" s="32">
        <v>15132</v>
      </c>
      <c r="V151" s="32">
        <v>25603347.529080387</v>
      </c>
      <c r="W151" s="30">
        <v>430352.02448558557</v>
      </c>
      <c r="X151" s="49">
        <v>26033699.553565972</v>
      </c>
      <c r="Y151" s="132">
        <v>-438799</v>
      </c>
      <c r="Z151" s="49">
        <v>6121627.5558673572</v>
      </c>
      <c r="AA151" s="33">
        <f t="shared" si="29"/>
        <v>31716528.109433331</v>
      </c>
      <c r="AB151" s="50">
        <f t="shared" si="30"/>
        <v>2095.9904909749757</v>
      </c>
    </row>
    <row r="152" spans="1:28" ht="14.4" x14ac:dyDescent="0.3">
      <c r="A152" s="31">
        <v>475</v>
      </c>
      <c r="B152" s="130" t="s">
        <v>399</v>
      </c>
      <c r="C152" s="135">
        <v>5451</v>
      </c>
      <c r="D152" s="136">
        <v>12266151.671896236</v>
      </c>
      <c r="E152" s="137">
        <v>3415253.5028451006</v>
      </c>
      <c r="F152" s="138">
        <f t="shared" si="24"/>
        <v>15681405.174741337</v>
      </c>
      <c r="G152" s="163">
        <v>15935</v>
      </c>
      <c r="H152" s="139">
        <v>3704403.1661654566</v>
      </c>
      <c r="I152" s="140">
        <f t="shared" si="25"/>
        <v>19401743.340906795</v>
      </c>
      <c r="J152" s="137">
        <f t="shared" si="23"/>
        <v>3559.2998240518796</v>
      </c>
      <c r="K152" s="141"/>
      <c r="L152" s="142">
        <f t="shared" si="31"/>
        <v>1771978.2144875564</v>
      </c>
      <c r="M152" s="143">
        <f t="shared" si="26"/>
        <v>0.55316749146423594</v>
      </c>
      <c r="N152" s="142">
        <f t="shared" si="32"/>
        <v>339.25139913512385</v>
      </c>
      <c r="O152" s="48"/>
      <c r="P152" s="86">
        <f t="shared" si="27"/>
        <v>6.8344294766937042E-2</v>
      </c>
      <c r="Q152" s="86">
        <f t="shared" si="28"/>
        <v>0.15642246052811681</v>
      </c>
      <c r="R152" s="129"/>
      <c r="S152" s="69">
        <v>475</v>
      </c>
      <c r="T152" s="41" t="s">
        <v>176</v>
      </c>
      <c r="U152" s="32">
        <v>5475</v>
      </c>
      <c r="V152" s="32">
        <v>11386659.680514639</v>
      </c>
      <c r="W152" s="30">
        <v>3291572.095096882</v>
      </c>
      <c r="X152" s="49">
        <v>14678231.775611522</v>
      </c>
      <c r="Y152" s="132">
        <v>-251797</v>
      </c>
      <c r="Z152" s="49">
        <v>3203330.350807718</v>
      </c>
      <c r="AA152" s="33">
        <f t="shared" si="29"/>
        <v>17629765.126419239</v>
      </c>
      <c r="AB152" s="50">
        <f t="shared" si="30"/>
        <v>3220.0484249167557</v>
      </c>
    </row>
    <row r="153" spans="1:28" ht="14.4" x14ac:dyDescent="0.3">
      <c r="A153" s="31">
        <v>480</v>
      </c>
      <c r="B153" s="130" t="s">
        <v>400</v>
      </c>
      <c r="C153" s="135">
        <v>1999</v>
      </c>
      <c r="D153" s="136">
        <v>2910666.0217814827</v>
      </c>
      <c r="E153" s="137">
        <v>1435108.2141556421</v>
      </c>
      <c r="F153" s="138">
        <f t="shared" si="24"/>
        <v>4345774.235937125</v>
      </c>
      <c r="G153" s="162">
        <v>-475710</v>
      </c>
      <c r="H153" s="139">
        <v>1364108.9514540171</v>
      </c>
      <c r="I153" s="140">
        <f t="shared" si="25"/>
        <v>5234173.1873911424</v>
      </c>
      <c r="J153" s="137">
        <f t="shared" si="23"/>
        <v>2618.395791591367</v>
      </c>
      <c r="K153" s="141"/>
      <c r="L153" s="142">
        <f t="shared" si="31"/>
        <v>425080.58154965285</v>
      </c>
      <c r="M153" s="143">
        <f t="shared" si="26"/>
        <v>0.36603772172464777</v>
      </c>
      <c r="N153" s="142">
        <f t="shared" si="32"/>
        <v>229.37810364229108</v>
      </c>
      <c r="O153" s="48"/>
      <c r="P153" s="86">
        <f t="shared" si="27"/>
        <v>6.1986036147827273E-2</v>
      </c>
      <c r="Q153" s="86">
        <f t="shared" si="28"/>
        <v>0.1746368910905014</v>
      </c>
      <c r="R153" s="129"/>
      <c r="S153" s="69">
        <v>480</v>
      </c>
      <c r="T153" s="41" t="s">
        <v>177</v>
      </c>
      <c r="U153" s="32">
        <v>2013</v>
      </c>
      <c r="V153" s="32">
        <v>2646305.2813520627</v>
      </c>
      <c r="W153" s="30">
        <v>1445814.6599803846</v>
      </c>
      <c r="X153" s="49">
        <v>4092119.9413324473</v>
      </c>
      <c r="Y153" s="132">
        <v>-444330</v>
      </c>
      <c r="Z153" s="49">
        <v>1161302.6645090424</v>
      </c>
      <c r="AA153" s="33">
        <f t="shared" si="29"/>
        <v>4809092.6058414895</v>
      </c>
      <c r="AB153" s="50">
        <f t="shared" si="30"/>
        <v>2389.0176879490759</v>
      </c>
    </row>
    <row r="154" spans="1:28" ht="14.4" x14ac:dyDescent="0.3">
      <c r="A154" s="31">
        <v>481</v>
      </c>
      <c r="B154" s="130" t="s">
        <v>178</v>
      </c>
      <c r="C154" s="135">
        <v>9543</v>
      </c>
      <c r="D154" s="136">
        <v>8425126.7053078357</v>
      </c>
      <c r="E154" s="137">
        <v>-160739.02161271192</v>
      </c>
      <c r="F154" s="138">
        <f t="shared" si="24"/>
        <v>8264387.6836951235</v>
      </c>
      <c r="G154" s="163">
        <v>-1858795</v>
      </c>
      <c r="H154" s="139">
        <v>4238782.9565953845</v>
      </c>
      <c r="I154" s="140">
        <f t="shared" si="25"/>
        <v>10644375.640290508</v>
      </c>
      <c r="J154" s="137">
        <f t="shared" si="23"/>
        <v>1115.4118872776389</v>
      </c>
      <c r="K154" s="141"/>
      <c r="L154" s="142">
        <f t="shared" si="31"/>
        <v>918118.34003113024</v>
      </c>
      <c r="M154" s="143">
        <f t="shared" si="26"/>
        <v>0.26499112895472937</v>
      </c>
      <c r="N154" s="142">
        <f t="shared" si="32"/>
        <v>95.246447770676696</v>
      </c>
      <c r="O154" s="48"/>
      <c r="P154" s="86">
        <f t="shared" si="27"/>
        <v>3.2897940480218546E-2</v>
      </c>
      <c r="Q154" s="86">
        <f t="shared" si="28"/>
        <v>0.22341514387370953</v>
      </c>
      <c r="R154" s="129"/>
      <c r="S154" s="69">
        <v>481</v>
      </c>
      <c r="T154" s="41" t="s">
        <v>178</v>
      </c>
      <c r="U154" s="32">
        <v>9534</v>
      </c>
      <c r="V154" s="32">
        <v>8336589.5023022844</v>
      </c>
      <c r="W154" s="30">
        <v>-335423.69510470715</v>
      </c>
      <c r="X154" s="49">
        <v>8001165.8071975773</v>
      </c>
      <c r="Y154" s="132">
        <v>-1739622</v>
      </c>
      <c r="Z154" s="49">
        <v>3464713.4930618</v>
      </c>
      <c r="AA154" s="33">
        <f t="shared" si="29"/>
        <v>9726257.3002593778</v>
      </c>
      <c r="AB154" s="50">
        <f t="shared" si="30"/>
        <v>1020.1654395069622</v>
      </c>
    </row>
    <row r="155" spans="1:28" ht="14.4" x14ac:dyDescent="0.3">
      <c r="A155" s="31">
        <v>483</v>
      </c>
      <c r="B155" s="130" t="s">
        <v>179</v>
      </c>
      <c r="C155" s="135">
        <v>1078</v>
      </c>
      <c r="D155" s="136">
        <v>2496587.0641226131</v>
      </c>
      <c r="E155" s="137">
        <v>1650898.7852223522</v>
      </c>
      <c r="F155" s="138">
        <f t="shared" si="24"/>
        <v>4147485.8493449651</v>
      </c>
      <c r="G155" s="162">
        <v>-197264</v>
      </c>
      <c r="H155" s="139">
        <v>767092.37336934975</v>
      </c>
      <c r="I155" s="140">
        <f t="shared" si="25"/>
        <v>4717314.2227143152</v>
      </c>
      <c r="J155" s="137">
        <f t="shared" si="23"/>
        <v>4375.9872195865628</v>
      </c>
      <c r="K155" s="141"/>
      <c r="L155" s="142">
        <f t="shared" si="31"/>
        <v>205099.26893159188</v>
      </c>
      <c r="M155" s="143">
        <f t="shared" si="26"/>
        <v>0.30691593496858938</v>
      </c>
      <c r="N155" s="142">
        <f t="shared" si="32"/>
        <v>232.53914448764317</v>
      </c>
      <c r="O155" s="48"/>
      <c r="P155" s="86">
        <f t="shared" si="27"/>
        <v>6.4018483975296636E-3</v>
      </c>
      <c r="Q155" s="86">
        <f t="shared" si="28"/>
        <v>0.14789718269768048</v>
      </c>
      <c r="R155" s="129"/>
      <c r="S155" s="69">
        <v>483</v>
      </c>
      <c r="T155" s="41" t="s">
        <v>179</v>
      </c>
      <c r="U155" s="32">
        <v>1089</v>
      </c>
      <c r="V155" s="32">
        <v>2414035.1316700755</v>
      </c>
      <c r="W155" s="30">
        <v>1707068.0399396652</v>
      </c>
      <c r="X155" s="49">
        <v>4121103.1716097407</v>
      </c>
      <c r="Y155" s="132">
        <v>-277147</v>
      </c>
      <c r="Z155" s="49">
        <v>668258.7821729827</v>
      </c>
      <c r="AA155" s="33">
        <f t="shared" si="29"/>
        <v>4512214.9537827233</v>
      </c>
      <c r="AB155" s="50">
        <f t="shared" si="30"/>
        <v>4143.4480750989196</v>
      </c>
    </row>
    <row r="156" spans="1:28" ht="14.4" x14ac:dyDescent="0.3">
      <c r="A156" s="31">
        <v>484</v>
      </c>
      <c r="B156" s="130" t="s">
        <v>401</v>
      </c>
      <c r="C156" s="135">
        <v>3066</v>
      </c>
      <c r="D156" s="136">
        <v>7701391.3844845872</v>
      </c>
      <c r="E156" s="137">
        <v>1519164.9276438016</v>
      </c>
      <c r="F156" s="138">
        <f t="shared" si="24"/>
        <v>9220556.3121283893</v>
      </c>
      <c r="G156" s="163">
        <v>287052</v>
      </c>
      <c r="H156" s="139">
        <v>1958542.9146475922</v>
      </c>
      <c r="I156" s="140">
        <f t="shared" si="25"/>
        <v>11466151.226775981</v>
      </c>
      <c r="J156" s="137">
        <f t="shared" si="23"/>
        <v>3739.7753511989504</v>
      </c>
      <c r="K156" s="141"/>
      <c r="L156" s="142">
        <f t="shared" si="31"/>
        <v>-289935.53870418295</v>
      </c>
      <c r="M156" s="143">
        <f t="shared" si="26"/>
        <v>-0.16837257576128337</v>
      </c>
      <c r="N156" s="142">
        <f t="shared" si="32"/>
        <v>-93.314562553955966</v>
      </c>
      <c r="O156" s="48"/>
      <c r="P156" s="86">
        <f t="shared" si="27"/>
        <v>-7.0098779375191378E-2</v>
      </c>
      <c r="Q156" s="86">
        <f t="shared" si="28"/>
        <v>0.13737321320474916</v>
      </c>
      <c r="R156" s="129"/>
      <c r="S156" s="69">
        <v>484</v>
      </c>
      <c r="T156" s="41" t="s">
        <v>180</v>
      </c>
      <c r="U156" s="32">
        <v>3067</v>
      </c>
      <c r="V156" s="32">
        <v>7334678.8129087789</v>
      </c>
      <c r="W156" s="30">
        <v>2580951.0492963898</v>
      </c>
      <c r="X156" s="49">
        <v>9915629.8622051682</v>
      </c>
      <c r="Y156" s="131">
        <v>118469</v>
      </c>
      <c r="Z156" s="49">
        <v>1721987.9032749971</v>
      </c>
      <c r="AA156" s="33">
        <f t="shared" si="29"/>
        <v>11756086.765480164</v>
      </c>
      <c r="AB156" s="50">
        <f t="shared" si="30"/>
        <v>3833.0899137529063</v>
      </c>
    </row>
    <row r="157" spans="1:28" ht="14.4" x14ac:dyDescent="0.3">
      <c r="A157" s="31">
        <v>489</v>
      </c>
      <c r="B157" s="130" t="s">
        <v>181</v>
      </c>
      <c r="C157" s="135">
        <v>1868</v>
      </c>
      <c r="D157" s="136">
        <v>5454100.0142650604</v>
      </c>
      <c r="E157" s="137">
        <v>1678221.9256298193</v>
      </c>
      <c r="F157" s="138">
        <f t="shared" si="24"/>
        <v>7132321.9398948792</v>
      </c>
      <c r="G157" s="162">
        <v>-420682</v>
      </c>
      <c r="H157" s="139">
        <v>1401674.3900184189</v>
      </c>
      <c r="I157" s="140">
        <f t="shared" si="25"/>
        <v>8113314.3299132977</v>
      </c>
      <c r="J157" s="137">
        <f t="shared" si="23"/>
        <v>4343.3160224375251</v>
      </c>
      <c r="K157" s="141"/>
      <c r="L157" s="142">
        <f t="shared" si="31"/>
        <v>155271.93022238836</v>
      </c>
      <c r="M157" s="143">
        <f t="shared" si="26"/>
        <v>0.12584156079139847</v>
      </c>
      <c r="N157" s="142">
        <f t="shared" si="32"/>
        <v>57.886620342258539</v>
      </c>
      <c r="O157" s="48"/>
      <c r="P157" s="86">
        <f t="shared" si="27"/>
        <v>1.7542660666980403E-4</v>
      </c>
      <c r="Q157" s="86">
        <f t="shared" si="28"/>
        <v>0.13599987266607738</v>
      </c>
      <c r="R157" s="129"/>
      <c r="S157" s="69">
        <v>489</v>
      </c>
      <c r="T157" s="41" t="s">
        <v>181</v>
      </c>
      <c r="U157" s="32">
        <v>1857</v>
      </c>
      <c r="V157" s="32">
        <v>5293006.4285857202</v>
      </c>
      <c r="W157" s="30">
        <v>1838064.5317286693</v>
      </c>
      <c r="X157" s="49">
        <v>7131070.9603143893</v>
      </c>
      <c r="Y157" s="132">
        <v>-406897</v>
      </c>
      <c r="Z157" s="49">
        <v>1233868.4393765205</v>
      </c>
      <c r="AA157" s="33">
        <f t="shared" si="29"/>
        <v>7958042.3996909093</v>
      </c>
      <c r="AB157" s="50">
        <f t="shared" si="30"/>
        <v>4285.4294020952666</v>
      </c>
    </row>
    <row r="158" spans="1:28" ht="14.4" x14ac:dyDescent="0.3">
      <c r="A158" s="31">
        <v>491</v>
      </c>
      <c r="B158" s="130" t="s">
        <v>402</v>
      </c>
      <c r="C158" s="135">
        <v>52583</v>
      </c>
      <c r="D158" s="136">
        <v>83642176.895961478</v>
      </c>
      <c r="E158" s="137">
        <v>20391473.436254103</v>
      </c>
      <c r="F158" s="138">
        <f t="shared" si="24"/>
        <v>104033650.33221558</v>
      </c>
      <c r="G158" s="163">
        <v>913284</v>
      </c>
      <c r="H158" s="139">
        <v>29207715.084064167</v>
      </c>
      <c r="I158" s="140">
        <f t="shared" si="25"/>
        <v>134154649.41627975</v>
      </c>
      <c r="J158" s="137">
        <f t="shared" si="23"/>
        <v>2551.2931825167784</v>
      </c>
      <c r="K158" s="141"/>
      <c r="L158" s="142">
        <f t="shared" si="31"/>
        <v>6278658.4929586053</v>
      </c>
      <c r="M158" s="143">
        <f t="shared" si="26"/>
        <v>0.24606160445973987</v>
      </c>
      <c r="N158" s="142">
        <f t="shared" si="32"/>
        <v>144.6234244838588</v>
      </c>
      <c r="O158" s="48"/>
      <c r="P158" s="86">
        <f t="shared" si="27"/>
        <v>2.1295301052541626E-2</v>
      </c>
      <c r="Q158" s="86">
        <f t="shared" si="28"/>
        <v>0.14465490426780536</v>
      </c>
      <c r="R158" s="129"/>
      <c r="S158" s="69">
        <v>491</v>
      </c>
      <c r="T158" s="41" t="s">
        <v>182</v>
      </c>
      <c r="U158" s="32">
        <v>53134</v>
      </c>
      <c r="V158" s="32">
        <v>79935635.379982248</v>
      </c>
      <c r="W158" s="30">
        <v>21928781.52764383</v>
      </c>
      <c r="X158" s="49">
        <v>101864416.90762608</v>
      </c>
      <c r="Y158" s="131">
        <v>494962</v>
      </c>
      <c r="Z158" s="49">
        <v>25516612.015695065</v>
      </c>
      <c r="AA158" s="33">
        <f t="shared" si="29"/>
        <v>127875990.92332114</v>
      </c>
      <c r="AB158" s="50">
        <f t="shared" si="30"/>
        <v>2406.6697580329196</v>
      </c>
    </row>
    <row r="159" spans="1:28" ht="14.4" x14ac:dyDescent="0.3">
      <c r="A159" s="31">
        <v>494</v>
      </c>
      <c r="B159" s="130" t="s">
        <v>183</v>
      </c>
      <c r="C159" s="135">
        <v>8903</v>
      </c>
      <c r="D159" s="136">
        <v>16794788.738812387</v>
      </c>
      <c r="E159" s="137">
        <v>7993527.07173998</v>
      </c>
      <c r="F159" s="138">
        <f t="shared" si="24"/>
        <v>24788315.810552366</v>
      </c>
      <c r="G159" s="162">
        <v>21242</v>
      </c>
      <c r="H159" s="139">
        <v>4456761.8978736186</v>
      </c>
      <c r="I159" s="140">
        <f t="shared" si="25"/>
        <v>29266319.708425984</v>
      </c>
      <c r="J159" s="137">
        <f t="shared" si="23"/>
        <v>3287.2424697771521</v>
      </c>
      <c r="K159" s="141"/>
      <c r="L159" s="142">
        <f t="shared" si="31"/>
        <v>1635363.6224465072</v>
      </c>
      <c r="M159" s="143">
        <f t="shared" si="26"/>
        <v>0.43903299045804195</v>
      </c>
      <c r="N159" s="142">
        <f t="shared" si="32"/>
        <v>185.42880947411231</v>
      </c>
      <c r="O159" s="48"/>
      <c r="P159" s="86">
        <f t="shared" si="27"/>
        <v>3.2056833726519463E-2</v>
      </c>
      <c r="Q159" s="86">
        <f t="shared" si="28"/>
        <v>0.19647121712034776</v>
      </c>
      <c r="R159" s="129"/>
      <c r="S159" s="69">
        <v>494</v>
      </c>
      <c r="T159" s="41" t="s">
        <v>183</v>
      </c>
      <c r="U159" s="32">
        <v>8908</v>
      </c>
      <c r="V159" s="32">
        <v>16410604.89172856</v>
      </c>
      <c r="W159" s="30">
        <v>7607758.2453551488</v>
      </c>
      <c r="X159" s="49">
        <v>24018363.137083709</v>
      </c>
      <c r="Y159" s="132">
        <v>-112329</v>
      </c>
      <c r="Z159" s="49">
        <v>3724921.9488957692</v>
      </c>
      <c r="AA159" s="33">
        <f t="shared" si="29"/>
        <v>27630956.085979477</v>
      </c>
      <c r="AB159" s="50">
        <f t="shared" si="30"/>
        <v>3101.8136603030398</v>
      </c>
    </row>
    <row r="160" spans="1:28" ht="14.4" x14ac:dyDescent="0.3">
      <c r="A160" s="31">
        <v>495</v>
      </c>
      <c r="B160" s="130" t="s">
        <v>184</v>
      </c>
      <c r="C160" s="135">
        <v>1558</v>
      </c>
      <c r="D160" s="136">
        <v>4368790.3119018869</v>
      </c>
      <c r="E160" s="137">
        <v>892224.47649974155</v>
      </c>
      <c r="F160" s="138">
        <f t="shared" si="24"/>
        <v>5261014.7884016288</v>
      </c>
      <c r="G160" s="163">
        <v>-388195</v>
      </c>
      <c r="H160" s="139">
        <v>1112571.3762106991</v>
      </c>
      <c r="I160" s="140">
        <f t="shared" si="25"/>
        <v>5985391.1646123277</v>
      </c>
      <c r="J160" s="137">
        <f t="shared" si="23"/>
        <v>3841.7144830631114</v>
      </c>
      <c r="K160" s="141"/>
      <c r="L160" s="142">
        <f t="shared" si="31"/>
        <v>295144.77707534749</v>
      </c>
      <c r="M160" s="143">
        <f t="shared" si="26"/>
        <v>0.29859387822633726</v>
      </c>
      <c r="N160" s="142">
        <f t="shared" si="32"/>
        <v>208.09610021701928</v>
      </c>
      <c r="O160" s="48"/>
      <c r="P160" s="86">
        <f t="shared" si="27"/>
        <v>1.6957541692028455E-2</v>
      </c>
      <c r="Q160" s="86">
        <f t="shared" si="28"/>
        <v>0.1255730334050833</v>
      </c>
      <c r="R160" s="129"/>
      <c r="S160" s="69">
        <v>495</v>
      </c>
      <c r="T160" s="41" t="s">
        <v>184</v>
      </c>
      <c r="U160" s="32">
        <v>1566</v>
      </c>
      <c r="V160" s="32">
        <v>4090757.9707777458</v>
      </c>
      <c r="W160" s="30">
        <v>1082530.5616503411</v>
      </c>
      <c r="X160" s="49">
        <v>5173288.5324280867</v>
      </c>
      <c r="Y160" s="132">
        <v>-471491</v>
      </c>
      <c r="Z160" s="49">
        <v>988448.85510889371</v>
      </c>
      <c r="AA160" s="33">
        <f t="shared" si="29"/>
        <v>5690246.3875369802</v>
      </c>
      <c r="AB160" s="50">
        <f t="shared" si="30"/>
        <v>3633.6183828460921</v>
      </c>
    </row>
    <row r="161" spans="1:28" ht="14.4" x14ac:dyDescent="0.3">
      <c r="A161" s="31">
        <v>498</v>
      </c>
      <c r="B161" s="130" t="s">
        <v>185</v>
      </c>
      <c r="C161" s="135">
        <v>2297</v>
      </c>
      <c r="D161" s="136">
        <v>7913054.125689256</v>
      </c>
      <c r="E161" s="137">
        <v>793947.29277946427</v>
      </c>
      <c r="F161" s="138">
        <f t="shared" si="24"/>
        <v>8707001.4184687212</v>
      </c>
      <c r="G161" s="162">
        <v>59649</v>
      </c>
      <c r="H161" s="139">
        <v>1494468.5411203669</v>
      </c>
      <c r="I161" s="140">
        <f t="shared" si="25"/>
        <v>10261118.959589088</v>
      </c>
      <c r="J161" s="137">
        <f t="shared" si="23"/>
        <v>4467.1828295990808</v>
      </c>
      <c r="K161" s="141"/>
      <c r="L161" s="142">
        <f t="shared" si="31"/>
        <v>459594.73249913566</v>
      </c>
      <c r="M161" s="143">
        <f t="shared" si="26"/>
        <v>0.35584146048622278</v>
      </c>
      <c r="N161" s="142">
        <f t="shared" si="32"/>
        <v>220.4218993174718</v>
      </c>
      <c r="O161" s="48"/>
      <c r="P161" s="86">
        <f t="shared" si="27"/>
        <v>3.7222031066982852E-2</v>
      </c>
      <c r="Q161" s="86">
        <f t="shared" si="28"/>
        <v>0.15709304462924023</v>
      </c>
      <c r="R161" s="129"/>
      <c r="S161" s="69">
        <v>498</v>
      </c>
      <c r="T161" s="41" t="s">
        <v>185</v>
      </c>
      <c r="U161" s="32">
        <v>2308</v>
      </c>
      <c r="V161" s="32">
        <v>7427826.6150002228</v>
      </c>
      <c r="W161" s="30">
        <v>966712.98951617139</v>
      </c>
      <c r="X161" s="49">
        <v>8394539.6045163944</v>
      </c>
      <c r="Y161" s="131">
        <v>115413</v>
      </c>
      <c r="Z161" s="49">
        <v>1291571.6225735587</v>
      </c>
      <c r="AA161" s="33">
        <f t="shared" si="29"/>
        <v>9801524.2270899527</v>
      </c>
      <c r="AB161" s="50">
        <f t="shared" si="30"/>
        <v>4246.760930281609</v>
      </c>
    </row>
    <row r="162" spans="1:28" ht="14.4" x14ac:dyDescent="0.3">
      <c r="A162" s="31">
        <v>499</v>
      </c>
      <c r="B162" s="130" t="s">
        <v>403</v>
      </c>
      <c r="C162" s="135">
        <v>19453</v>
      </c>
      <c r="D162" s="136">
        <v>30633163.956099384</v>
      </c>
      <c r="E162" s="137">
        <v>4645054.2230462125</v>
      </c>
      <c r="F162" s="138">
        <f t="shared" si="24"/>
        <v>35278218.179145597</v>
      </c>
      <c r="G162" s="163">
        <v>-1321634</v>
      </c>
      <c r="H162" s="139">
        <v>9479682.6934589688</v>
      </c>
      <c r="I162" s="140">
        <f t="shared" si="25"/>
        <v>43436266.872604564</v>
      </c>
      <c r="J162" s="137">
        <f t="shared" si="23"/>
        <v>2232.8826850668052</v>
      </c>
      <c r="K162" s="141"/>
      <c r="L162" s="142">
        <f t="shared" si="31"/>
        <v>3869198.4846387506</v>
      </c>
      <c r="M162" s="143">
        <f t="shared" si="26"/>
        <v>0.47839774606266255</v>
      </c>
      <c r="N162" s="142">
        <f t="shared" si="32"/>
        <v>198.37690617098997</v>
      </c>
      <c r="O162" s="48"/>
      <c r="P162" s="86">
        <f t="shared" si="27"/>
        <v>6.9070321077267627E-2</v>
      </c>
      <c r="Q162" s="86">
        <f t="shared" si="28"/>
        <v>0.17209257988309656</v>
      </c>
      <c r="R162" s="129"/>
      <c r="S162" s="69">
        <v>499</v>
      </c>
      <c r="T162" s="41" t="s">
        <v>186</v>
      </c>
      <c r="U162" s="32">
        <v>19448</v>
      </c>
      <c r="V162" s="32">
        <v>28754744.230719697</v>
      </c>
      <c r="W162" s="30">
        <v>4244224.577615452</v>
      </c>
      <c r="X162" s="49">
        <v>32998968.808335148</v>
      </c>
      <c r="Y162" s="132">
        <v>-1519728</v>
      </c>
      <c r="Z162" s="49">
        <v>8087827.5796306673</v>
      </c>
      <c r="AA162" s="33">
        <f t="shared" si="29"/>
        <v>39567068.387965813</v>
      </c>
      <c r="AB162" s="50">
        <f t="shared" si="30"/>
        <v>2034.5057788958152</v>
      </c>
    </row>
    <row r="163" spans="1:28" ht="14.4" x14ac:dyDescent="0.3">
      <c r="A163" s="31">
        <v>500</v>
      </c>
      <c r="B163" s="130" t="s">
        <v>187</v>
      </c>
      <c r="C163" s="135">
        <v>10267</v>
      </c>
      <c r="D163" s="136">
        <v>11423844.972097214</v>
      </c>
      <c r="E163" s="137">
        <v>400449.09386285802</v>
      </c>
      <c r="F163" s="138">
        <f t="shared" si="24"/>
        <v>11824294.065960072</v>
      </c>
      <c r="G163" s="162">
        <v>-641509</v>
      </c>
      <c r="H163" s="139">
        <v>3500722.3838100727</v>
      </c>
      <c r="I163" s="140">
        <f t="shared" si="25"/>
        <v>14683507.449770145</v>
      </c>
      <c r="J163" s="137">
        <f t="shared" si="23"/>
        <v>1430.1653306486944</v>
      </c>
      <c r="K163" s="141"/>
      <c r="L163" s="142">
        <f t="shared" si="31"/>
        <v>1371087.626525674</v>
      </c>
      <c r="M163" s="143">
        <f t="shared" si="26"/>
        <v>0.47690484046903031</v>
      </c>
      <c r="N163" s="142">
        <f t="shared" si="32"/>
        <v>120.4034432771407</v>
      </c>
      <c r="O163" s="48"/>
      <c r="P163" s="86">
        <f t="shared" si="27"/>
        <v>4.8962023646942132E-2</v>
      </c>
      <c r="Q163" s="86">
        <f t="shared" si="28"/>
        <v>0.21765481481868232</v>
      </c>
      <c r="R163" s="129"/>
      <c r="S163" s="69">
        <v>500</v>
      </c>
      <c r="T163" s="41" t="s">
        <v>187</v>
      </c>
      <c r="U163" s="32">
        <v>10164</v>
      </c>
      <c r="V163" s="32">
        <v>11216157.169106878</v>
      </c>
      <c r="W163" s="30">
        <v>56218.569387800948</v>
      </c>
      <c r="X163" s="49">
        <v>11272375.738494679</v>
      </c>
      <c r="Y163" s="132">
        <v>-834927</v>
      </c>
      <c r="Z163" s="49">
        <v>2874971.0847497908</v>
      </c>
      <c r="AA163" s="33">
        <f t="shared" si="29"/>
        <v>13312419.823244471</v>
      </c>
      <c r="AB163" s="50">
        <f t="shared" si="30"/>
        <v>1309.7618873715537</v>
      </c>
    </row>
    <row r="164" spans="1:28" ht="14.4" x14ac:dyDescent="0.3">
      <c r="A164" s="31">
        <v>503</v>
      </c>
      <c r="B164" s="130" t="s">
        <v>404</v>
      </c>
      <c r="C164" s="135">
        <v>7645</v>
      </c>
      <c r="D164" s="136">
        <v>10836536.220309256</v>
      </c>
      <c r="E164" s="137">
        <v>4311364.7129284097</v>
      </c>
      <c r="F164" s="138">
        <f t="shared" si="24"/>
        <v>15147900.933237664</v>
      </c>
      <c r="G164" s="163">
        <v>-188851</v>
      </c>
      <c r="H164" s="139">
        <v>4762981.2344584726</v>
      </c>
      <c r="I164" s="140">
        <f t="shared" si="25"/>
        <v>19722031.167696137</v>
      </c>
      <c r="J164" s="137">
        <f t="shared" si="23"/>
        <v>2579.729387533831</v>
      </c>
      <c r="K164" s="141"/>
      <c r="L164" s="142">
        <f t="shared" si="31"/>
        <v>1744932.6756713726</v>
      </c>
      <c r="M164" s="143">
        <f t="shared" si="26"/>
        <v>0.43698176832219637</v>
      </c>
      <c r="N164" s="142">
        <f t="shared" si="32"/>
        <v>231.00996082560459</v>
      </c>
      <c r="O164" s="48"/>
      <c r="P164" s="86">
        <f t="shared" si="27"/>
        <v>7.2281731814514805E-2</v>
      </c>
      <c r="Q164" s="86">
        <f t="shared" si="28"/>
        <v>0.19278869112717789</v>
      </c>
      <c r="R164" s="129"/>
      <c r="S164" s="69">
        <v>503</v>
      </c>
      <c r="T164" s="41" t="s">
        <v>188</v>
      </c>
      <c r="U164" s="32">
        <v>7654</v>
      </c>
      <c r="V164" s="32">
        <v>9905223.8526949771</v>
      </c>
      <c r="W164" s="30">
        <v>4221568.0936756749</v>
      </c>
      <c r="X164" s="49">
        <v>14126791.946370652</v>
      </c>
      <c r="Y164" s="132">
        <v>-142841</v>
      </c>
      <c r="Z164" s="49">
        <v>3993147.5456541129</v>
      </c>
      <c r="AA164" s="33">
        <f t="shared" si="29"/>
        <v>17977098.492024764</v>
      </c>
      <c r="AB164" s="50">
        <f t="shared" si="30"/>
        <v>2348.7194267082264</v>
      </c>
    </row>
    <row r="165" spans="1:28" ht="14.4" x14ac:dyDescent="0.3">
      <c r="A165" s="31">
        <v>504</v>
      </c>
      <c r="B165" s="130" t="s">
        <v>405</v>
      </c>
      <c r="C165" s="135">
        <v>1871</v>
      </c>
      <c r="D165" s="136">
        <v>3340292.791829234</v>
      </c>
      <c r="E165" s="137">
        <v>1280850.8187118086</v>
      </c>
      <c r="F165" s="138">
        <f t="shared" si="24"/>
        <v>4621143.6105410429</v>
      </c>
      <c r="G165" s="162">
        <v>-500555</v>
      </c>
      <c r="H165" s="139">
        <v>1314926.8522379703</v>
      </c>
      <c r="I165" s="140">
        <f t="shared" si="25"/>
        <v>5435515.4627790134</v>
      </c>
      <c r="J165" s="137">
        <f t="shared" si="23"/>
        <v>2905.1392104644647</v>
      </c>
      <c r="K165" s="141"/>
      <c r="L165" s="142">
        <f t="shared" si="31"/>
        <v>298315.3128541559</v>
      </c>
      <c r="M165" s="143">
        <f t="shared" si="26"/>
        <v>0.27107800914936386</v>
      </c>
      <c r="N165" s="142">
        <f t="shared" si="32"/>
        <v>175.48982155646399</v>
      </c>
      <c r="O165" s="48"/>
      <c r="P165" s="86">
        <f t="shared" si="27"/>
        <v>2.3993224516335232E-2</v>
      </c>
      <c r="Q165" s="86">
        <f t="shared" si="28"/>
        <v>0.19486911305814658</v>
      </c>
      <c r="R165" s="129"/>
      <c r="S165" s="69">
        <v>504</v>
      </c>
      <c r="T165" s="41" t="s">
        <v>189</v>
      </c>
      <c r="U165" s="32">
        <v>1882</v>
      </c>
      <c r="V165" s="32">
        <v>3117480.9127323274</v>
      </c>
      <c r="W165" s="30">
        <v>1395384.5046377494</v>
      </c>
      <c r="X165" s="49">
        <v>4512865.4173700772</v>
      </c>
      <c r="Y165" s="132">
        <v>-476143</v>
      </c>
      <c r="Z165" s="49">
        <v>1100477.7325547801</v>
      </c>
      <c r="AA165" s="33">
        <f t="shared" si="29"/>
        <v>5137200.1499248575</v>
      </c>
      <c r="AB165" s="50">
        <f t="shared" si="30"/>
        <v>2729.6493889080007</v>
      </c>
    </row>
    <row r="166" spans="1:28" ht="14.4" x14ac:dyDescent="0.3">
      <c r="A166" s="31">
        <v>505</v>
      </c>
      <c r="B166" s="130" t="s">
        <v>190</v>
      </c>
      <c r="C166" s="135">
        <v>20783</v>
      </c>
      <c r="D166" s="136">
        <v>23753226.19926152</v>
      </c>
      <c r="E166" s="137">
        <v>3814966.772129959</v>
      </c>
      <c r="F166" s="138">
        <f t="shared" si="24"/>
        <v>27568192.97139148</v>
      </c>
      <c r="G166" s="163">
        <v>-2100402</v>
      </c>
      <c r="H166" s="139">
        <v>10456567.821797945</v>
      </c>
      <c r="I166" s="140">
        <f t="shared" si="25"/>
        <v>35924358.793189421</v>
      </c>
      <c r="J166" s="137">
        <f t="shared" si="23"/>
        <v>1728.5453877298476</v>
      </c>
      <c r="K166" s="141"/>
      <c r="L166" s="142">
        <f t="shared" si="31"/>
        <v>3243601.0012157373</v>
      </c>
      <c r="M166" s="143">
        <f t="shared" si="26"/>
        <v>0.38807514601180465</v>
      </c>
      <c r="N166" s="142">
        <f t="shared" si="32"/>
        <v>151.36485628958485</v>
      </c>
      <c r="O166" s="48"/>
      <c r="P166" s="86">
        <f t="shared" si="27"/>
        <v>2.6399703243004113E-2</v>
      </c>
      <c r="Q166" s="86">
        <f t="shared" si="28"/>
        <v>0.2510583400071762</v>
      </c>
      <c r="R166" s="129"/>
      <c r="S166" s="69">
        <v>505</v>
      </c>
      <c r="T166" s="41" t="s">
        <v>190</v>
      </c>
      <c r="U166" s="32">
        <v>20721</v>
      </c>
      <c r="V166" s="32">
        <v>22918865.474669937</v>
      </c>
      <c r="W166" s="30">
        <v>3940254.6948773111</v>
      </c>
      <c r="X166" s="49">
        <v>26859120.169547249</v>
      </c>
      <c r="Y166" s="132">
        <v>-2536540</v>
      </c>
      <c r="Z166" s="49">
        <v>8358177.6224264363</v>
      </c>
      <c r="AA166" s="33">
        <f t="shared" si="29"/>
        <v>32680757.791973684</v>
      </c>
      <c r="AB166" s="50">
        <f t="shared" si="30"/>
        <v>1577.1805314402627</v>
      </c>
    </row>
    <row r="167" spans="1:28" ht="14.4" x14ac:dyDescent="0.3">
      <c r="A167" s="31">
        <v>507</v>
      </c>
      <c r="B167" s="130" t="s">
        <v>191</v>
      </c>
      <c r="C167" s="135">
        <v>5676</v>
      </c>
      <c r="D167" s="136">
        <v>13441219.401724624</v>
      </c>
      <c r="E167" s="137">
        <v>3208269.9393159482</v>
      </c>
      <c r="F167" s="138">
        <f t="shared" si="24"/>
        <v>16649489.341040572</v>
      </c>
      <c r="G167" s="162">
        <v>2781</v>
      </c>
      <c r="H167" s="139">
        <v>3737424.2865221812</v>
      </c>
      <c r="I167" s="140">
        <f t="shared" si="25"/>
        <v>20389694.627562754</v>
      </c>
      <c r="J167" s="137">
        <f t="shared" si="23"/>
        <v>3592.2647335381876</v>
      </c>
      <c r="K167" s="141"/>
      <c r="L167" s="142">
        <f t="shared" si="31"/>
        <v>846240.19952316582</v>
      </c>
      <c r="M167" s="143">
        <f t="shared" si="26"/>
        <v>0.2554975371067672</v>
      </c>
      <c r="N167" s="142">
        <f t="shared" si="32"/>
        <v>217.46686994993206</v>
      </c>
      <c r="O167" s="48"/>
      <c r="P167" s="86">
        <f t="shared" si="27"/>
        <v>1.3834148916754385E-2</v>
      </c>
      <c r="Q167" s="86">
        <f t="shared" si="28"/>
        <v>0.12840621476915959</v>
      </c>
      <c r="R167" s="129"/>
      <c r="S167" s="69">
        <v>507</v>
      </c>
      <c r="T167" s="41" t="s">
        <v>191</v>
      </c>
      <c r="U167" s="32">
        <v>5791</v>
      </c>
      <c r="V167" s="32">
        <v>12776510.291660611</v>
      </c>
      <c r="W167" s="30">
        <v>3645790.4947450929</v>
      </c>
      <c r="X167" s="49">
        <v>16422300.786405703</v>
      </c>
      <c r="Y167" s="132">
        <v>-190973</v>
      </c>
      <c r="Z167" s="49">
        <v>3312126.641633885</v>
      </c>
      <c r="AA167" s="33">
        <f t="shared" si="29"/>
        <v>19543454.428039588</v>
      </c>
      <c r="AB167" s="50">
        <f t="shared" si="30"/>
        <v>3374.7978635882555</v>
      </c>
    </row>
    <row r="168" spans="1:28" ht="14.4" x14ac:dyDescent="0.3">
      <c r="A168" s="31">
        <v>508</v>
      </c>
      <c r="B168" s="130" t="s">
        <v>192</v>
      </c>
      <c r="C168" s="135">
        <v>9673</v>
      </c>
      <c r="D168" s="136">
        <v>19197757.469956513</v>
      </c>
      <c r="E168" s="137">
        <v>2950809.290598202</v>
      </c>
      <c r="F168" s="138">
        <f t="shared" si="24"/>
        <v>22148566.760554716</v>
      </c>
      <c r="G168" s="163">
        <v>-1040593</v>
      </c>
      <c r="H168" s="139">
        <v>5554070.5774493506</v>
      </c>
      <c r="I168" s="140">
        <f t="shared" si="25"/>
        <v>26662044.338004068</v>
      </c>
      <c r="J168" s="137">
        <f t="shared" si="23"/>
        <v>2756.3366419935974</v>
      </c>
      <c r="K168" s="141"/>
      <c r="L168" s="142">
        <f t="shared" si="31"/>
        <v>957851.99826527759</v>
      </c>
      <c r="M168" s="143">
        <f t="shared" si="26"/>
        <v>0.19869748784152033</v>
      </c>
      <c r="N168" s="142">
        <f t="shared" si="32"/>
        <v>148.0979469414624</v>
      </c>
      <c r="O168" s="48"/>
      <c r="P168" s="86">
        <f t="shared" si="27"/>
        <v>7.9799045975816885E-3</v>
      </c>
      <c r="Q168" s="86">
        <f t="shared" si="28"/>
        <v>0.15214028162214177</v>
      </c>
      <c r="R168" s="129"/>
      <c r="S168" s="69">
        <v>508</v>
      </c>
      <c r="T168" s="41" t="s">
        <v>192</v>
      </c>
      <c r="U168" s="32">
        <v>9855</v>
      </c>
      <c r="V168" s="32">
        <v>17866000.475913171</v>
      </c>
      <c r="W168" s="30">
        <v>4107222.0650631208</v>
      </c>
      <c r="X168" s="49">
        <v>21973222.540976293</v>
      </c>
      <c r="Y168" s="132">
        <v>-1089685</v>
      </c>
      <c r="Z168" s="49">
        <v>4820654.7987624956</v>
      </c>
      <c r="AA168" s="33">
        <f t="shared" si="29"/>
        <v>25704192.33973879</v>
      </c>
      <c r="AB168" s="50">
        <f t="shared" si="30"/>
        <v>2608.238695052135</v>
      </c>
    </row>
    <row r="169" spans="1:28" ht="14.4" x14ac:dyDescent="0.3">
      <c r="A169" s="31">
        <v>529</v>
      </c>
      <c r="B169" s="130" t="s">
        <v>406</v>
      </c>
      <c r="C169" s="135">
        <v>19427</v>
      </c>
      <c r="D169" s="136">
        <v>20109120.48802584</v>
      </c>
      <c r="E169" s="137">
        <v>-5488248.0201841267</v>
      </c>
      <c r="F169" s="138">
        <f t="shared" si="24"/>
        <v>14620872.467841715</v>
      </c>
      <c r="G169" s="162">
        <v>-1063833</v>
      </c>
      <c r="H169" s="139">
        <v>7581892.3609116143</v>
      </c>
      <c r="I169" s="140">
        <f t="shared" si="25"/>
        <v>21138931.82875333</v>
      </c>
      <c r="J169" s="137">
        <f t="shared" si="23"/>
        <v>1088.1212656999708</v>
      </c>
      <c r="K169" s="141"/>
      <c r="L169" s="142">
        <f t="shared" si="31"/>
        <v>2137835.214919854</v>
      </c>
      <c r="M169" s="143">
        <f t="shared" si="26"/>
        <v>0.34016362555371171</v>
      </c>
      <c r="N169" s="142">
        <f t="shared" si="32"/>
        <v>104.32212446389974</v>
      </c>
      <c r="O169" s="48"/>
      <c r="P169" s="86">
        <f t="shared" si="27"/>
        <v>8.2446956331166943E-2</v>
      </c>
      <c r="Q169" s="86">
        <f t="shared" si="28"/>
        <v>0.20639980857569218</v>
      </c>
      <c r="R169" s="129"/>
      <c r="S169" s="69">
        <v>529</v>
      </c>
      <c r="T169" s="41" t="s">
        <v>193</v>
      </c>
      <c r="U169" s="32">
        <v>19314</v>
      </c>
      <c r="V169" s="32">
        <v>18770554.029278893</v>
      </c>
      <c r="W169" s="30">
        <v>-5263312.5128931599</v>
      </c>
      <c r="X169" s="49">
        <v>13507241.516385734</v>
      </c>
      <c r="Y169" s="132">
        <v>-790871</v>
      </c>
      <c r="Z169" s="49">
        <v>6284726.0974477427</v>
      </c>
      <c r="AA169" s="33">
        <f t="shared" si="29"/>
        <v>19001096.613833476</v>
      </c>
      <c r="AB169" s="50">
        <f t="shared" si="30"/>
        <v>983.79914123607102</v>
      </c>
    </row>
    <row r="170" spans="1:28" ht="14.4" x14ac:dyDescent="0.3">
      <c r="A170" s="31">
        <v>531</v>
      </c>
      <c r="B170" s="130" t="s">
        <v>194</v>
      </c>
      <c r="C170" s="135">
        <v>5256</v>
      </c>
      <c r="D170" s="136">
        <v>7335615.8746267036</v>
      </c>
      <c r="E170" s="137">
        <v>3463871.254610694</v>
      </c>
      <c r="F170" s="138">
        <f t="shared" si="24"/>
        <v>10799487.129237399</v>
      </c>
      <c r="G170" s="163">
        <v>-170424</v>
      </c>
      <c r="H170" s="139">
        <v>2953339.7128335168</v>
      </c>
      <c r="I170" s="140">
        <f t="shared" si="25"/>
        <v>13582402.842070915</v>
      </c>
      <c r="J170" s="137">
        <f t="shared" si="23"/>
        <v>2584.1710125705699</v>
      </c>
      <c r="K170" s="141"/>
      <c r="L170" s="142">
        <f t="shared" si="31"/>
        <v>865380.17916538194</v>
      </c>
      <c r="M170" s="143">
        <f t="shared" si="26"/>
        <v>0.34095777835027552</v>
      </c>
      <c r="N170" s="142">
        <f t="shared" si="32"/>
        <v>197.79032897035722</v>
      </c>
      <c r="O170" s="48"/>
      <c r="P170" s="86">
        <f t="shared" si="27"/>
        <v>3.378765264340422E-2</v>
      </c>
      <c r="Q170" s="86">
        <f t="shared" si="28"/>
        <v>0.1636089795499196</v>
      </c>
      <c r="R170" s="129"/>
      <c r="S170" s="69">
        <v>531</v>
      </c>
      <c r="T170" s="41" t="s">
        <v>194</v>
      </c>
      <c r="U170" s="32">
        <v>5329</v>
      </c>
      <c r="V170" s="32">
        <v>7162912.7366793603</v>
      </c>
      <c r="W170" s="30">
        <v>3283610.8812251608</v>
      </c>
      <c r="X170" s="49">
        <v>10446523.617904522</v>
      </c>
      <c r="Y170" s="132">
        <v>-267587</v>
      </c>
      <c r="Z170" s="49">
        <v>2538086.0450010104</v>
      </c>
      <c r="AA170" s="33">
        <f t="shared" si="29"/>
        <v>12717022.662905533</v>
      </c>
      <c r="AB170" s="50">
        <f t="shared" si="30"/>
        <v>2386.3806836002127</v>
      </c>
    </row>
    <row r="171" spans="1:28" ht="14.4" x14ac:dyDescent="0.3">
      <c r="A171" s="31">
        <v>535</v>
      </c>
      <c r="B171" s="130" t="s">
        <v>195</v>
      </c>
      <c r="C171" s="135">
        <v>10500</v>
      </c>
      <c r="D171" s="136">
        <v>26918165.869932197</v>
      </c>
      <c r="E171" s="137">
        <v>11478301.695837356</v>
      </c>
      <c r="F171" s="138">
        <f t="shared" si="24"/>
        <v>38396467.565769553</v>
      </c>
      <c r="G171" s="162">
        <v>-923772</v>
      </c>
      <c r="H171" s="139">
        <v>6471529.8982032957</v>
      </c>
      <c r="I171" s="140">
        <f t="shared" si="25"/>
        <v>43944225.463972852</v>
      </c>
      <c r="J171" s="137">
        <f t="shared" si="23"/>
        <v>4185.1643299021762</v>
      </c>
      <c r="K171" s="141"/>
      <c r="L171" s="142">
        <f t="shared" si="31"/>
        <v>2994237.9233687147</v>
      </c>
      <c r="M171" s="143">
        <f t="shared" si="26"/>
        <v>0.53094597545346633</v>
      </c>
      <c r="N171" s="142">
        <f t="shared" si="32"/>
        <v>336.11953804165023</v>
      </c>
      <c r="O171" s="48"/>
      <c r="P171" s="86">
        <f t="shared" si="27"/>
        <v>5.8314728352507839E-2</v>
      </c>
      <c r="Q171" s="86">
        <f t="shared" si="28"/>
        <v>0.14754833864773764</v>
      </c>
      <c r="R171" s="129"/>
      <c r="S171" s="69">
        <v>535</v>
      </c>
      <c r="T171" s="41" t="s">
        <v>195</v>
      </c>
      <c r="U171" s="32">
        <v>10639</v>
      </c>
      <c r="V171" s="32">
        <v>25095380.909307312</v>
      </c>
      <c r="W171" s="30">
        <v>11185383.722535076</v>
      </c>
      <c r="X171" s="49">
        <v>36280764.63184239</v>
      </c>
      <c r="Y171" s="132">
        <v>-970217</v>
      </c>
      <c r="Z171" s="49">
        <v>5639439.90876175</v>
      </c>
      <c r="AA171" s="33">
        <f t="shared" si="29"/>
        <v>40949987.540604137</v>
      </c>
      <c r="AB171" s="50">
        <f t="shared" si="30"/>
        <v>3849.0447918605259</v>
      </c>
    </row>
    <row r="172" spans="1:28" ht="14.4" x14ac:dyDescent="0.3">
      <c r="A172" s="31">
        <v>536</v>
      </c>
      <c r="B172" s="130" t="s">
        <v>196</v>
      </c>
      <c r="C172" s="135">
        <v>34476</v>
      </c>
      <c r="D172" s="136">
        <v>36964373.949771732</v>
      </c>
      <c r="E172" s="137">
        <v>3066882.0026867962</v>
      </c>
      <c r="F172" s="138">
        <f t="shared" si="24"/>
        <v>40031255.952458531</v>
      </c>
      <c r="G172" s="163">
        <v>-2227933</v>
      </c>
      <c r="H172" s="139">
        <v>14204241.695936037</v>
      </c>
      <c r="I172" s="140">
        <f t="shared" si="25"/>
        <v>52007564.64839457</v>
      </c>
      <c r="J172" s="137">
        <f t="shared" si="23"/>
        <v>1508.5150437520178</v>
      </c>
      <c r="K172" s="141"/>
      <c r="L172" s="142">
        <f t="shared" si="31"/>
        <v>5115350.3343135342</v>
      </c>
      <c r="M172" s="143">
        <f t="shared" si="26"/>
        <v>0.43128973052592329</v>
      </c>
      <c r="N172" s="142">
        <f t="shared" si="32"/>
        <v>126.44618483837371</v>
      </c>
      <c r="O172" s="48"/>
      <c r="P172" s="86">
        <f t="shared" si="27"/>
        <v>7.6344348766427261E-2</v>
      </c>
      <c r="Q172" s="86">
        <f t="shared" si="28"/>
        <v>0.19760000253969867</v>
      </c>
      <c r="R172" s="129"/>
      <c r="S172" s="69">
        <v>536</v>
      </c>
      <c r="T172" s="41" t="s">
        <v>196</v>
      </c>
      <c r="U172" s="32">
        <v>33929</v>
      </c>
      <c r="V172" s="32">
        <v>35402801.264147915</v>
      </c>
      <c r="W172" s="30">
        <v>1789065.8166217385</v>
      </c>
      <c r="X172" s="49">
        <v>37191867.080769651</v>
      </c>
      <c r="Y172" s="132">
        <v>-2160242</v>
      </c>
      <c r="Z172" s="49">
        <v>11860589.233311385</v>
      </c>
      <c r="AA172" s="33">
        <f t="shared" si="29"/>
        <v>46892214.314081036</v>
      </c>
      <c r="AB172" s="50">
        <f t="shared" si="30"/>
        <v>1382.0688589136441</v>
      </c>
    </row>
    <row r="173" spans="1:28" ht="14.4" x14ac:dyDescent="0.3">
      <c r="A173" s="31">
        <v>538</v>
      </c>
      <c r="B173" s="130" t="s">
        <v>407</v>
      </c>
      <c r="C173" s="135">
        <v>4693</v>
      </c>
      <c r="D173" s="136">
        <v>5626703.3118877867</v>
      </c>
      <c r="E173" s="137">
        <v>2170330.5703757163</v>
      </c>
      <c r="F173" s="138">
        <f t="shared" si="24"/>
        <v>7797033.882263503</v>
      </c>
      <c r="G173" s="162">
        <v>709852</v>
      </c>
      <c r="H173" s="139">
        <v>2633623.149198316</v>
      </c>
      <c r="I173" s="140">
        <f t="shared" si="25"/>
        <v>11140509.03146182</v>
      </c>
      <c r="J173" s="137">
        <f t="shared" si="23"/>
        <v>2373.8566016326058</v>
      </c>
      <c r="K173" s="141"/>
      <c r="L173" s="142">
        <f t="shared" si="31"/>
        <v>1051625.8462020904</v>
      </c>
      <c r="M173" s="143">
        <f t="shared" si="26"/>
        <v>0.48259936938909398</v>
      </c>
      <c r="N173" s="142">
        <f t="shared" si="32"/>
        <v>234.11467474825167</v>
      </c>
      <c r="O173" s="48"/>
      <c r="P173" s="86">
        <f t="shared" si="27"/>
        <v>7.6638955608923753E-2</v>
      </c>
      <c r="Q173" s="86">
        <f t="shared" si="28"/>
        <v>0.20859037042665318</v>
      </c>
      <c r="R173" s="129"/>
      <c r="S173" s="69">
        <v>538</v>
      </c>
      <c r="T173" s="41" t="s">
        <v>197</v>
      </c>
      <c r="U173" s="32">
        <v>4715</v>
      </c>
      <c r="V173" s="32">
        <v>5273943.5458366303</v>
      </c>
      <c r="W173" s="30">
        <v>1968069.9830660732</v>
      </c>
      <c r="X173" s="49">
        <v>7242013.5289027039</v>
      </c>
      <c r="Y173" s="131">
        <v>667783</v>
      </c>
      <c r="Z173" s="49">
        <v>2179086.6563570267</v>
      </c>
      <c r="AA173" s="33">
        <f t="shared" si="29"/>
        <v>10088883.18525973</v>
      </c>
      <c r="AB173" s="50">
        <f t="shared" si="30"/>
        <v>2139.7419268843541</v>
      </c>
    </row>
    <row r="174" spans="1:28" ht="14.4" x14ac:dyDescent="0.3">
      <c r="A174" s="31">
        <v>541</v>
      </c>
      <c r="B174" s="130" t="s">
        <v>198</v>
      </c>
      <c r="C174" s="135">
        <v>9501</v>
      </c>
      <c r="D174" s="136">
        <v>29760702.867233258</v>
      </c>
      <c r="E174" s="137">
        <v>8307413.690070428</v>
      </c>
      <c r="F174" s="138">
        <f t="shared" si="24"/>
        <v>38068116.557303682</v>
      </c>
      <c r="G174" s="163">
        <v>-962239</v>
      </c>
      <c r="H174" s="139">
        <v>6530579.382541256</v>
      </c>
      <c r="I174" s="140">
        <f t="shared" si="25"/>
        <v>43636456.939844936</v>
      </c>
      <c r="J174" s="137">
        <f t="shared" si="23"/>
        <v>4592.8278012677547</v>
      </c>
      <c r="K174" s="141"/>
      <c r="L174" s="142">
        <f t="shared" si="31"/>
        <v>2184163.3882196397</v>
      </c>
      <c r="M174" s="143">
        <f t="shared" si="26"/>
        <v>0.37230699970538228</v>
      </c>
      <c r="N174" s="142">
        <f t="shared" si="32"/>
        <v>253.18232894517314</v>
      </c>
      <c r="O174" s="48"/>
      <c r="P174" s="86">
        <f t="shared" si="27"/>
        <v>4.1252899854665515E-2</v>
      </c>
      <c r="Q174" s="86">
        <f t="shared" si="28"/>
        <v>0.11318614228472867</v>
      </c>
      <c r="R174" s="129"/>
      <c r="S174" s="69">
        <v>541</v>
      </c>
      <c r="T174" s="41" t="s">
        <v>198</v>
      </c>
      <c r="U174" s="32">
        <v>9552</v>
      </c>
      <c r="V174" s="32">
        <v>27730461.694272485</v>
      </c>
      <c r="W174" s="30">
        <v>8829452.3886723053</v>
      </c>
      <c r="X174" s="49">
        <v>36559914.082944788</v>
      </c>
      <c r="Y174" s="132">
        <v>-974186</v>
      </c>
      <c r="Z174" s="49">
        <v>5866565.4686805075</v>
      </c>
      <c r="AA174" s="33">
        <f t="shared" si="29"/>
        <v>41452293.551625296</v>
      </c>
      <c r="AB174" s="50">
        <f t="shared" si="30"/>
        <v>4339.6454723225816</v>
      </c>
    </row>
    <row r="175" spans="1:28" ht="14.4" x14ac:dyDescent="0.3">
      <c r="A175" s="31">
        <v>543</v>
      </c>
      <c r="B175" s="130" t="s">
        <v>199</v>
      </c>
      <c r="C175" s="135">
        <v>43663</v>
      </c>
      <c r="D175" s="136">
        <v>41862758.330515265</v>
      </c>
      <c r="E175" s="137">
        <v>-6597654.3011613498</v>
      </c>
      <c r="F175" s="138">
        <f t="shared" si="24"/>
        <v>35265104.029353917</v>
      </c>
      <c r="G175" s="162">
        <v>-6582196</v>
      </c>
      <c r="H175" s="139">
        <v>17037262.196642172</v>
      </c>
      <c r="I175" s="140">
        <f t="shared" si="25"/>
        <v>45720170.225996092</v>
      </c>
      <c r="J175" s="137">
        <f t="shared" si="23"/>
        <v>1047.1147247325216</v>
      </c>
      <c r="K175" s="141"/>
      <c r="L175" s="142">
        <f t="shared" si="31"/>
        <v>4150531.4985968024</v>
      </c>
      <c r="M175" s="143">
        <f t="shared" si="26"/>
        <v>0.30601289661925735</v>
      </c>
      <c r="N175" s="142">
        <f t="shared" si="32"/>
        <v>80.221539158142264</v>
      </c>
      <c r="O175" s="48"/>
      <c r="P175" s="86">
        <f t="shared" si="27"/>
        <v>1.7977992382502306E-2</v>
      </c>
      <c r="Q175" s="86">
        <f t="shared" si="28"/>
        <v>0.25613357157242311</v>
      </c>
      <c r="R175" s="129"/>
      <c r="S175" s="69">
        <v>543</v>
      </c>
      <c r="T175" s="41" t="s">
        <v>199</v>
      </c>
      <c r="U175" s="32">
        <v>42993</v>
      </c>
      <c r="V175" s="32">
        <v>41771218.387048818</v>
      </c>
      <c r="W175" s="30">
        <v>-7128913.4519307753</v>
      </c>
      <c r="X175" s="49">
        <v>34642304.935118042</v>
      </c>
      <c r="Y175" s="132">
        <v>-6635923</v>
      </c>
      <c r="Z175" s="49">
        <v>13563256.79228125</v>
      </c>
      <c r="AA175" s="33">
        <f t="shared" si="29"/>
        <v>41569638.72739929</v>
      </c>
      <c r="AB175" s="50">
        <f t="shared" si="30"/>
        <v>966.89318557437934</v>
      </c>
    </row>
    <row r="176" spans="1:28" ht="14.4" x14ac:dyDescent="0.3">
      <c r="A176" s="31">
        <v>545</v>
      </c>
      <c r="B176" s="130" t="s">
        <v>408</v>
      </c>
      <c r="C176" s="135">
        <v>9558</v>
      </c>
      <c r="D176" s="136">
        <v>23062713.180747185</v>
      </c>
      <c r="E176" s="137">
        <v>7176478.8178984541</v>
      </c>
      <c r="F176" s="138">
        <f t="shared" si="24"/>
        <v>30239191.998645641</v>
      </c>
      <c r="G176" s="163">
        <v>376442</v>
      </c>
      <c r="H176" s="139">
        <v>7039710.2675681505</v>
      </c>
      <c r="I176" s="140">
        <f t="shared" si="25"/>
        <v>37655344.26621379</v>
      </c>
      <c r="J176" s="137">
        <f t="shared" si="23"/>
        <v>3939.6677407631082</v>
      </c>
      <c r="K176" s="141"/>
      <c r="L176" s="142">
        <f t="shared" si="31"/>
        <v>3141764.9627806768</v>
      </c>
      <c r="M176" s="143">
        <f t="shared" si="26"/>
        <v>0.50563943095609443</v>
      </c>
      <c r="N176" s="142">
        <f t="shared" si="32"/>
        <v>298.61074071741632</v>
      </c>
      <c r="O176" s="48"/>
      <c r="P176" s="86">
        <f t="shared" si="27"/>
        <v>6.7575145963075567E-2</v>
      </c>
      <c r="Q176" s="86">
        <f t="shared" si="28"/>
        <v>0.13297943543125057</v>
      </c>
      <c r="R176" s="129"/>
      <c r="S176" s="69">
        <v>545</v>
      </c>
      <c r="T176" s="41" t="s">
        <v>200</v>
      </c>
      <c r="U176" s="32">
        <v>9479</v>
      </c>
      <c r="V176" s="32">
        <v>20844271.111023068</v>
      </c>
      <c r="W176" s="30">
        <v>7480846.9033780731</v>
      </c>
      <c r="X176" s="49">
        <v>28325118.014401142</v>
      </c>
      <c r="Y176" s="131">
        <v>-24988</v>
      </c>
      <c r="Z176" s="49">
        <v>6213449.289031974</v>
      </c>
      <c r="AA176" s="33">
        <f t="shared" si="29"/>
        <v>34513579.303433113</v>
      </c>
      <c r="AB176" s="50">
        <f t="shared" si="30"/>
        <v>3641.0570000456919</v>
      </c>
    </row>
    <row r="177" spans="1:28" ht="14.4" x14ac:dyDescent="0.3">
      <c r="A177" s="31">
        <v>560</v>
      </c>
      <c r="B177" s="130" t="s">
        <v>201</v>
      </c>
      <c r="C177" s="135">
        <v>15882</v>
      </c>
      <c r="D177" s="136">
        <v>21854475.476926573</v>
      </c>
      <c r="E177" s="137">
        <v>9926006.2063543014</v>
      </c>
      <c r="F177" s="138">
        <f t="shared" si="24"/>
        <v>31780481.683280874</v>
      </c>
      <c r="G177" s="162">
        <v>-1911725</v>
      </c>
      <c r="H177" s="139">
        <v>9311543.5972196441</v>
      </c>
      <c r="I177" s="140">
        <f t="shared" si="25"/>
        <v>39180300.280500516</v>
      </c>
      <c r="J177" s="137">
        <f t="shared" si="23"/>
        <v>2466.9626168304067</v>
      </c>
      <c r="K177" s="141"/>
      <c r="L177" s="142">
        <f t="shared" si="31"/>
        <v>2870861.5530411974</v>
      </c>
      <c r="M177" s="143">
        <f t="shared" si="26"/>
        <v>0.36542338259944618</v>
      </c>
      <c r="N177" s="142">
        <f t="shared" si="32"/>
        <v>198.04811783276136</v>
      </c>
      <c r="O177" s="48"/>
      <c r="P177" s="86">
        <f t="shared" si="27"/>
        <v>4.471400837964179E-2</v>
      </c>
      <c r="Q177" s="86">
        <f t="shared" si="28"/>
        <v>0.18523854099257164</v>
      </c>
      <c r="R177" s="129"/>
      <c r="S177" s="69">
        <v>560</v>
      </c>
      <c r="T177" s="41" t="s">
        <v>201</v>
      </c>
      <c r="U177" s="32">
        <v>16003</v>
      </c>
      <c r="V177" s="32">
        <v>21235526.06809397</v>
      </c>
      <c r="W177" s="30">
        <v>9184743.4299408123</v>
      </c>
      <c r="X177" s="49">
        <v>30420269.498034783</v>
      </c>
      <c r="Y177" s="132">
        <v>-1967092</v>
      </c>
      <c r="Z177" s="49">
        <v>7856261.2294245353</v>
      </c>
      <c r="AA177" s="33">
        <f t="shared" si="29"/>
        <v>36309438.727459319</v>
      </c>
      <c r="AB177" s="50">
        <f t="shared" si="30"/>
        <v>2268.9144989976453</v>
      </c>
    </row>
    <row r="178" spans="1:28" ht="14.4" x14ac:dyDescent="0.3">
      <c r="A178" s="31">
        <v>561</v>
      </c>
      <c r="B178" s="130" t="s">
        <v>202</v>
      </c>
      <c r="C178" s="135">
        <v>1334</v>
      </c>
      <c r="D178" s="136">
        <v>2676364.2959150132</v>
      </c>
      <c r="E178" s="137">
        <v>931707.75676616328</v>
      </c>
      <c r="F178" s="138">
        <f t="shared" si="24"/>
        <v>3608072.0526811765</v>
      </c>
      <c r="G178" s="163">
        <v>-296983</v>
      </c>
      <c r="H178" s="139">
        <v>946371.65292652487</v>
      </c>
      <c r="I178" s="140">
        <f t="shared" si="25"/>
        <v>4257460.7056077011</v>
      </c>
      <c r="J178" s="137">
        <f t="shared" si="23"/>
        <v>3191.4997793161178</v>
      </c>
      <c r="K178" s="141"/>
      <c r="L178" s="142">
        <f t="shared" si="31"/>
        <v>210709.20334339514</v>
      </c>
      <c r="M178" s="143">
        <f t="shared" si="26"/>
        <v>0.25464178302202134</v>
      </c>
      <c r="N178" s="142">
        <f t="shared" si="32"/>
        <v>146.54003344380317</v>
      </c>
      <c r="O178" s="48"/>
      <c r="P178" s="86">
        <f t="shared" si="27"/>
        <v>2.5214884733714804E-2</v>
      </c>
      <c r="Q178" s="86">
        <f t="shared" si="28"/>
        <v>0.14368884357637968</v>
      </c>
      <c r="R178" s="129"/>
      <c r="S178" s="69">
        <v>561</v>
      </c>
      <c r="T178" s="41" t="s">
        <v>202</v>
      </c>
      <c r="U178" s="32">
        <v>1329</v>
      </c>
      <c r="V178" s="32">
        <v>2562832.8700752012</v>
      </c>
      <c r="W178" s="30">
        <v>956499.61954069335</v>
      </c>
      <c r="X178" s="49">
        <v>3519332.4896158944</v>
      </c>
      <c r="Y178" s="132">
        <v>-300054</v>
      </c>
      <c r="Z178" s="49">
        <v>827473.01264841168</v>
      </c>
      <c r="AA178" s="33">
        <f t="shared" si="29"/>
        <v>4046751.5022643059</v>
      </c>
      <c r="AB178" s="50">
        <f t="shared" si="30"/>
        <v>3044.9597458723147</v>
      </c>
    </row>
    <row r="179" spans="1:28" ht="14.4" x14ac:dyDescent="0.3">
      <c r="A179" s="31">
        <v>562</v>
      </c>
      <c r="B179" s="130" t="s">
        <v>203</v>
      </c>
      <c r="C179" s="135">
        <v>9008</v>
      </c>
      <c r="D179" s="136">
        <v>15896210.265475905</v>
      </c>
      <c r="E179" s="137">
        <v>5843696.6545795258</v>
      </c>
      <c r="F179" s="138">
        <f t="shared" si="24"/>
        <v>21739906.92005543</v>
      </c>
      <c r="G179" s="162">
        <v>-583528</v>
      </c>
      <c r="H179" s="139">
        <v>5666301.8482779702</v>
      </c>
      <c r="I179" s="140">
        <f t="shared" si="25"/>
        <v>26822680.768333402</v>
      </c>
      <c r="J179" s="137">
        <f t="shared" si="23"/>
        <v>2977.6510622039746</v>
      </c>
      <c r="K179" s="141"/>
      <c r="L179" s="142">
        <f t="shared" si="31"/>
        <v>1581356.166816365</v>
      </c>
      <c r="M179" s="143">
        <f t="shared" si="26"/>
        <v>0.32886633878282806</v>
      </c>
      <c r="N179" s="142">
        <f t="shared" si="32"/>
        <v>221.4461483016994</v>
      </c>
      <c r="O179" s="48"/>
      <c r="P179" s="86">
        <f t="shared" si="27"/>
        <v>3.6115427958890445E-2</v>
      </c>
      <c r="Q179" s="86">
        <f t="shared" si="28"/>
        <v>0.17839104332398126</v>
      </c>
      <c r="R179" s="129"/>
      <c r="S179" s="69">
        <v>562</v>
      </c>
      <c r="T179" s="41" t="s">
        <v>203</v>
      </c>
      <c r="U179" s="32">
        <v>9158</v>
      </c>
      <c r="V179" s="32">
        <v>15226242.747491121</v>
      </c>
      <c r="W179" s="30">
        <v>5755885.6268370654</v>
      </c>
      <c r="X179" s="49">
        <v>20982128.374328189</v>
      </c>
      <c r="Y179" s="132">
        <v>-549311</v>
      </c>
      <c r="Z179" s="49">
        <v>4808507.227188848</v>
      </c>
      <c r="AA179" s="33">
        <f t="shared" si="29"/>
        <v>25241324.601517037</v>
      </c>
      <c r="AB179" s="50">
        <f t="shared" si="30"/>
        <v>2756.2049139022752</v>
      </c>
    </row>
    <row r="180" spans="1:28" ht="14.4" x14ac:dyDescent="0.3">
      <c r="A180" s="31">
        <v>563</v>
      </c>
      <c r="B180" s="130" t="s">
        <v>204</v>
      </c>
      <c r="C180" s="135">
        <v>7155</v>
      </c>
      <c r="D180" s="136">
        <v>19550049.420979727</v>
      </c>
      <c r="E180" s="137">
        <v>5639604.7589048417</v>
      </c>
      <c r="F180" s="138">
        <f t="shared" si="24"/>
        <v>25189654.179884568</v>
      </c>
      <c r="G180" s="163">
        <v>-345425</v>
      </c>
      <c r="H180" s="139">
        <v>4313696.1970337629</v>
      </c>
      <c r="I180" s="140">
        <f t="shared" si="25"/>
        <v>29157925.376918331</v>
      </c>
      <c r="J180" s="137">
        <f t="shared" si="23"/>
        <v>4075.1817438040994</v>
      </c>
      <c r="K180" s="141"/>
      <c r="L180" s="142">
        <f t="shared" si="31"/>
        <v>1834554.5346200205</v>
      </c>
      <c r="M180" s="143">
        <f t="shared" si="26"/>
        <v>0.48826620907961749</v>
      </c>
      <c r="N180" s="142">
        <f t="shared" si="32"/>
        <v>326.09134283012691</v>
      </c>
      <c r="O180" s="48"/>
      <c r="P180" s="86">
        <f t="shared" si="27"/>
        <v>5.3913885418199525E-2</v>
      </c>
      <c r="Q180" s="86">
        <f t="shared" si="28"/>
        <v>0.14808911346049913</v>
      </c>
      <c r="R180" s="129"/>
      <c r="S180" s="69">
        <v>563</v>
      </c>
      <c r="T180" s="41" t="s">
        <v>204</v>
      </c>
      <c r="U180" s="32">
        <v>7288</v>
      </c>
      <c r="V180" s="32">
        <v>18098520.395962358</v>
      </c>
      <c r="W180" s="30">
        <v>5802535.020808395</v>
      </c>
      <c r="X180" s="49">
        <v>23901055.416770753</v>
      </c>
      <c r="Y180" s="132">
        <v>-334968</v>
      </c>
      <c r="Z180" s="49">
        <v>3757283.4255275591</v>
      </c>
      <c r="AA180" s="33">
        <f t="shared" si="29"/>
        <v>27323370.84229831</v>
      </c>
      <c r="AB180" s="50">
        <f t="shared" si="30"/>
        <v>3749.0904009739725</v>
      </c>
    </row>
    <row r="181" spans="1:28" ht="14.4" x14ac:dyDescent="0.3">
      <c r="A181" s="31">
        <v>564</v>
      </c>
      <c r="B181" s="130" t="s">
        <v>409</v>
      </c>
      <c r="C181" s="135">
        <v>207327</v>
      </c>
      <c r="D181" s="136">
        <v>204293274.22103795</v>
      </c>
      <c r="E181" s="137">
        <v>45109417.47541561</v>
      </c>
      <c r="F181" s="138">
        <f t="shared" si="24"/>
        <v>249402691.69645357</v>
      </c>
      <c r="G181" s="162">
        <v>-988658</v>
      </c>
      <c r="H181" s="139">
        <v>94539524.766400561</v>
      </c>
      <c r="I181" s="140">
        <f t="shared" si="25"/>
        <v>342953558.46285415</v>
      </c>
      <c r="J181" s="137">
        <f t="shared" si="23"/>
        <v>1654.1673706890765</v>
      </c>
      <c r="K181" s="141"/>
      <c r="L181" s="142">
        <f t="shared" si="31"/>
        <v>20192247.162233949</v>
      </c>
      <c r="M181" s="143">
        <f t="shared" si="26"/>
        <v>0.24763748856915702</v>
      </c>
      <c r="N181" s="142">
        <f t="shared" si="32"/>
        <v>83.468640827039053</v>
      </c>
      <c r="O181" s="48"/>
      <c r="P181" s="86">
        <f t="shared" si="27"/>
        <v>2.2999455727777285E-2</v>
      </c>
      <c r="Q181" s="86">
        <f t="shared" si="28"/>
        <v>0.15943165193917652</v>
      </c>
      <c r="R181" s="129"/>
      <c r="S181" s="69">
        <v>564</v>
      </c>
      <c r="T181" s="41" t="s">
        <v>205</v>
      </c>
      <c r="U181" s="32">
        <v>205489</v>
      </c>
      <c r="V181" s="32">
        <v>203463681.75554889</v>
      </c>
      <c r="W181" s="30">
        <v>40331845.50504452</v>
      </c>
      <c r="X181" s="49">
        <v>243795527.26059341</v>
      </c>
      <c r="Y181" s="132">
        <v>-2573757</v>
      </c>
      <c r="Z181" s="49">
        <v>81539541.040026814</v>
      </c>
      <c r="AA181" s="33">
        <f t="shared" si="29"/>
        <v>322761311.3006202</v>
      </c>
      <c r="AB181" s="50">
        <f t="shared" si="30"/>
        <v>1570.6987298620375</v>
      </c>
    </row>
    <row r="182" spans="1:28" ht="14.4" x14ac:dyDescent="0.3">
      <c r="A182" s="31">
        <v>576</v>
      </c>
      <c r="B182" s="130" t="s">
        <v>206</v>
      </c>
      <c r="C182" s="135">
        <v>2861</v>
      </c>
      <c r="D182" s="136">
        <v>7266623.2972561214</v>
      </c>
      <c r="E182" s="137">
        <v>2043454.0866622131</v>
      </c>
      <c r="F182" s="138">
        <f t="shared" si="24"/>
        <v>9310077.3839183338</v>
      </c>
      <c r="G182" s="163">
        <v>-246970</v>
      </c>
      <c r="H182" s="139">
        <v>2087118.8072941238</v>
      </c>
      <c r="I182" s="140">
        <f t="shared" si="25"/>
        <v>11150226.191212457</v>
      </c>
      <c r="J182" s="137">
        <f t="shared" si="23"/>
        <v>3897.3177879106806</v>
      </c>
      <c r="K182" s="141"/>
      <c r="L182" s="142">
        <f t="shared" si="31"/>
        <v>721354.34046412259</v>
      </c>
      <c r="M182" s="143">
        <f t="shared" si="26"/>
        <v>0.39562382612249897</v>
      </c>
      <c r="N182" s="142">
        <f t="shared" si="32"/>
        <v>296.18800519371462</v>
      </c>
      <c r="O182" s="48"/>
      <c r="P182" s="86">
        <f t="shared" si="27"/>
        <v>4.615593178634092E-2</v>
      </c>
      <c r="Q182" s="86">
        <f t="shared" si="28"/>
        <v>0.1446717400808315</v>
      </c>
      <c r="R182" s="129"/>
      <c r="S182" s="69">
        <v>576</v>
      </c>
      <c r="T182" s="41" t="s">
        <v>206</v>
      </c>
      <c r="U182" s="32">
        <v>2896</v>
      </c>
      <c r="V182" s="32">
        <v>6676478.2324875491</v>
      </c>
      <c r="W182" s="30">
        <v>2222842.7014588015</v>
      </c>
      <c r="X182" s="49">
        <v>8899320.9339463506</v>
      </c>
      <c r="Y182" s="132">
        <v>-293783</v>
      </c>
      <c r="Z182" s="49">
        <v>1823333.9168019828</v>
      </c>
      <c r="AA182" s="33">
        <f t="shared" si="29"/>
        <v>10428871.850748334</v>
      </c>
      <c r="AB182" s="50">
        <f t="shared" si="30"/>
        <v>3601.129782716966</v>
      </c>
    </row>
    <row r="183" spans="1:28" ht="14.4" x14ac:dyDescent="0.3">
      <c r="A183" s="31">
        <v>577</v>
      </c>
      <c r="B183" s="130" t="s">
        <v>410</v>
      </c>
      <c r="C183" s="135">
        <v>10922</v>
      </c>
      <c r="D183" s="136">
        <v>12098944.368423909</v>
      </c>
      <c r="E183" s="137">
        <v>2955687.3756640577</v>
      </c>
      <c r="F183" s="138">
        <f t="shared" si="24"/>
        <v>15054631.744087966</v>
      </c>
      <c r="G183" s="162">
        <v>134603</v>
      </c>
      <c r="H183" s="139">
        <v>5315390.6108044526</v>
      </c>
      <c r="I183" s="140">
        <f t="shared" si="25"/>
        <v>20504625.354892418</v>
      </c>
      <c r="J183" s="137">
        <f t="shared" si="23"/>
        <v>1877.3691040919628</v>
      </c>
      <c r="K183" s="141"/>
      <c r="L183" s="142">
        <f t="shared" si="31"/>
        <v>1968106.4134654514</v>
      </c>
      <c r="M183" s="143">
        <f t="shared" si="26"/>
        <v>0.45125049784675697</v>
      </c>
      <c r="N183" s="142">
        <f t="shared" si="32"/>
        <v>168.93417861482294</v>
      </c>
      <c r="O183" s="48"/>
      <c r="P183" s="86">
        <f t="shared" si="27"/>
        <v>7.712640108280211E-2</v>
      </c>
      <c r="Q183" s="86">
        <f t="shared" si="28"/>
        <v>0.21872102187405007</v>
      </c>
      <c r="R183" s="129"/>
      <c r="S183" s="69">
        <v>577</v>
      </c>
      <c r="T183" s="41" t="s">
        <v>207</v>
      </c>
      <c r="U183" s="32">
        <v>10850</v>
      </c>
      <c r="V183" s="32">
        <v>11766132.969449705</v>
      </c>
      <c r="W183" s="30">
        <v>2210529.1279178923</v>
      </c>
      <c r="X183" s="49">
        <v>13976662.097367596</v>
      </c>
      <c r="Y183" s="131">
        <v>198407</v>
      </c>
      <c r="Z183" s="49">
        <v>4361449.8440593705</v>
      </c>
      <c r="AA183" s="33">
        <f t="shared" si="29"/>
        <v>18536518.941426966</v>
      </c>
      <c r="AB183" s="50">
        <f t="shared" si="30"/>
        <v>1708.4349254771398</v>
      </c>
    </row>
    <row r="184" spans="1:28" ht="14.4" x14ac:dyDescent="0.3">
      <c r="A184" s="31">
        <v>578</v>
      </c>
      <c r="B184" s="130" t="s">
        <v>208</v>
      </c>
      <c r="C184" s="135">
        <v>3235</v>
      </c>
      <c r="D184" s="136">
        <v>8332464.8949103868</v>
      </c>
      <c r="E184" s="137">
        <v>3204635.9531786777</v>
      </c>
      <c r="F184" s="138">
        <f t="shared" si="24"/>
        <v>11537100.848089065</v>
      </c>
      <c r="G184" s="163">
        <v>3718</v>
      </c>
      <c r="H184" s="139">
        <v>2276920.0378786139</v>
      </c>
      <c r="I184" s="140">
        <f t="shared" si="25"/>
        <v>13817738.885967679</v>
      </c>
      <c r="J184" s="137">
        <f t="shared" si="23"/>
        <v>4271.3257761878449</v>
      </c>
      <c r="K184" s="141"/>
      <c r="L184" s="142">
        <f t="shared" si="31"/>
        <v>34457.879449011758</v>
      </c>
      <c r="M184" s="143">
        <f t="shared" si="26"/>
        <v>1.7386316640015262E-2</v>
      </c>
      <c r="N184" s="142">
        <f t="shared" si="32"/>
        <v>60.118624791979528</v>
      </c>
      <c r="O184" s="48"/>
      <c r="P184" s="86">
        <f t="shared" si="27"/>
        <v>-1.142923275850416E-2</v>
      </c>
      <c r="Q184" s="86">
        <f t="shared" si="28"/>
        <v>0.14885922684625541</v>
      </c>
      <c r="R184" s="129"/>
      <c r="S184" s="69">
        <v>578</v>
      </c>
      <c r="T184" s="41" t="s">
        <v>208</v>
      </c>
      <c r="U184" s="32">
        <v>3273</v>
      </c>
      <c r="V184" s="32">
        <v>8493847.332716478</v>
      </c>
      <c r="W184" s="30">
        <v>3176638.2110571335</v>
      </c>
      <c r="X184" s="49">
        <v>11670485.543773612</v>
      </c>
      <c r="Y184" s="131">
        <v>130899</v>
      </c>
      <c r="Z184" s="49">
        <v>1981896.4627450563</v>
      </c>
      <c r="AA184" s="33">
        <f t="shared" si="29"/>
        <v>13783281.006518668</v>
      </c>
      <c r="AB184" s="50">
        <f t="shared" si="30"/>
        <v>4211.2071513958654</v>
      </c>
    </row>
    <row r="185" spans="1:28" ht="14.4" x14ac:dyDescent="0.3">
      <c r="A185" s="31">
        <v>580</v>
      </c>
      <c r="B185" s="130" t="s">
        <v>209</v>
      </c>
      <c r="C185" s="135">
        <v>4655</v>
      </c>
      <c r="D185" s="136">
        <v>11991947.057705808</v>
      </c>
      <c r="E185" s="137">
        <v>3464163.109438228</v>
      </c>
      <c r="F185" s="138">
        <f t="shared" si="24"/>
        <v>15456110.167144036</v>
      </c>
      <c r="G185" s="162">
        <v>-235989</v>
      </c>
      <c r="H185" s="139">
        <v>3359673.1314195702</v>
      </c>
      <c r="I185" s="140">
        <f t="shared" si="25"/>
        <v>18579794.298563607</v>
      </c>
      <c r="J185" s="137">
        <f t="shared" si="23"/>
        <v>3991.3628997988417</v>
      </c>
      <c r="K185" s="141"/>
      <c r="L185" s="142">
        <f t="shared" si="31"/>
        <v>687600.04229217395</v>
      </c>
      <c r="M185" s="143">
        <f t="shared" si="26"/>
        <v>0.22974260473105024</v>
      </c>
      <c r="N185" s="142">
        <f t="shared" si="32"/>
        <v>211.85418491260725</v>
      </c>
      <c r="O185" s="48"/>
      <c r="P185" s="86">
        <f t="shared" si="27"/>
        <v>2.0608856165860612E-2</v>
      </c>
      <c r="Q185" s="86">
        <f t="shared" si="28"/>
        <v>0.1225421884562341</v>
      </c>
      <c r="R185" s="129"/>
      <c r="S185" s="69">
        <v>580</v>
      </c>
      <c r="T185" s="41" t="s">
        <v>209</v>
      </c>
      <c r="U185" s="32">
        <v>4734</v>
      </c>
      <c r="V185" s="32">
        <v>11232446.222353935</v>
      </c>
      <c r="W185" s="30">
        <v>3911563.2321674353</v>
      </c>
      <c r="X185" s="49">
        <v>15144009.454521371</v>
      </c>
      <c r="Y185" s="132">
        <v>-244730</v>
      </c>
      <c r="Z185" s="49">
        <v>2992914.8017500616</v>
      </c>
      <c r="AA185" s="33">
        <f t="shared" si="29"/>
        <v>17892194.256271433</v>
      </c>
      <c r="AB185" s="50">
        <f t="shared" si="30"/>
        <v>3779.5087148862344</v>
      </c>
    </row>
    <row r="186" spans="1:28" ht="14.4" x14ac:dyDescent="0.3">
      <c r="A186" s="31">
        <v>581</v>
      </c>
      <c r="B186" s="130" t="s">
        <v>210</v>
      </c>
      <c r="C186" s="135">
        <v>6352</v>
      </c>
      <c r="D186" s="136">
        <v>13931401.171457196</v>
      </c>
      <c r="E186" s="137">
        <v>4523787.2011284549</v>
      </c>
      <c r="F186" s="138">
        <f t="shared" si="24"/>
        <v>18455188.372585651</v>
      </c>
      <c r="G186" s="163">
        <v>-355742</v>
      </c>
      <c r="H186" s="139">
        <v>4093611.4785771961</v>
      </c>
      <c r="I186" s="140">
        <f t="shared" si="25"/>
        <v>22193057.851162847</v>
      </c>
      <c r="J186" s="137">
        <f t="shared" si="23"/>
        <v>3493.8693090621609</v>
      </c>
      <c r="K186" s="141"/>
      <c r="L186" s="142">
        <f t="shared" si="31"/>
        <v>1644574.9793563634</v>
      </c>
      <c r="M186" s="143">
        <f t="shared" si="26"/>
        <v>0.45727920008354883</v>
      </c>
      <c r="N186" s="142">
        <f t="shared" si="32"/>
        <v>285.17429472635786</v>
      </c>
      <c r="O186" s="48"/>
      <c r="P186" s="86">
        <f t="shared" si="27"/>
        <v>6.5898641132888791E-2</v>
      </c>
      <c r="Q186" s="86">
        <f t="shared" si="28"/>
        <v>0.13824143372850517</v>
      </c>
      <c r="R186" s="129"/>
      <c r="S186" s="69">
        <v>581</v>
      </c>
      <c r="T186" s="41" t="s">
        <v>210</v>
      </c>
      <c r="U186" s="32">
        <v>6404</v>
      </c>
      <c r="V186" s="32">
        <v>12777411.677718611</v>
      </c>
      <c r="W186" s="30">
        <v>4536794.0641806191</v>
      </c>
      <c r="X186" s="49">
        <v>17314205.74189923</v>
      </c>
      <c r="Y186" s="132">
        <v>-362158</v>
      </c>
      <c r="Z186" s="49">
        <v>3596435.1299072546</v>
      </c>
      <c r="AA186" s="33">
        <f t="shared" si="29"/>
        <v>20548482.871806484</v>
      </c>
      <c r="AB186" s="50">
        <f t="shared" si="30"/>
        <v>3208.6950143358031</v>
      </c>
    </row>
    <row r="187" spans="1:28" ht="14.4" x14ac:dyDescent="0.3">
      <c r="A187" s="31">
        <v>583</v>
      </c>
      <c r="B187" s="130" t="s">
        <v>211</v>
      </c>
      <c r="C187" s="135">
        <v>931</v>
      </c>
      <c r="D187" s="136">
        <v>4124831.788522189</v>
      </c>
      <c r="E187" s="137">
        <v>566730.20718291262</v>
      </c>
      <c r="F187" s="138">
        <f t="shared" si="24"/>
        <v>4691561.9957051016</v>
      </c>
      <c r="G187" s="162">
        <v>-156686</v>
      </c>
      <c r="H187" s="139">
        <v>643074.24238286517</v>
      </c>
      <c r="I187" s="140">
        <f t="shared" si="25"/>
        <v>5177950.238087967</v>
      </c>
      <c r="J187" s="137">
        <f t="shared" si="23"/>
        <v>5561.7080967647335</v>
      </c>
      <c r="K187" s="141"/>
      <c r="L187" s="142">
        <f t="shared" si="31"/>
        <v>540175.28902036231</v>
      </c>
      <c r="M187" s="143">
        <f t="shared" si="26"/>
        <v>0.97336776854472473</v>
      </c>
      <c r="N187" s="142">
        <f t="shared" si="32"/>
        <v>622.65064301861548</v>
      </c>
      <c r="O187" s="48"/>
      <c r="P187" s="86">
        <f t="shared" si="27"/>
        <v>8.875025415811244E-2</v>
      </c>
      <c r="Q187" s="86">
        <f t="shared" si="28"/>
        <v>0.15878632925247227</v>
      </c>
      <c r="R187" s="129"/>
      <c r="S187" s="69">
        <v>583</v>
      </c>
      <c r="T187" s="41" t="s">
        <v>211</v>
      </c>
      <c r="U187" s="32">
        <v>939</v>
      </c>
      <c r="V187" s="32">
        <v>3684922.5939556137</v>
      </c>
      <c r="W187" s="30">
        <v>624203.37665819027</v>
      </c>
      <c r="X187" s="49">
        <v>4309125.9706138037</v>
      </c>
      <c r="Y187" s="132">
        <v>-226306</v>
      </c>
      <c r="Z187" s="49">
        <v>554954.97845380125</v>
      </c>
      <c r="AA187" s="33">
        <f t="shared" si="29"/>
        <v>4637774.9490676047</v>
      </c>
      <c r="AB187" s="50">
        <f t="shared" si="30"/>
        <v>4939.057453746118</v>
      </c>
    </row>
    <row r="188" spans="1:28" ht="14.4" x14ac:dyDescent="0.3">
      <c r="A188" s="31">
        <v>584</v>
      </c>
      <c r="B188" s="130" t="s">
        <v>212</v>
      </c>
      <c r="C188" s="135">
        <v>2706</v>
      </c>
      <c r="D188" s="136">
        <v>8190296.9326594267</v>
      </c>
      <c r="E188" s="137">
        <v>3476968.9133169637</v>
      </c>
      <c r="F188" s="138">
        <f t="shared" si="24"/>
        <v>11667265.84597639</v>
      </c>
      <c r="G188" s="163">
        <v>300087</v>
      </c>
      <c r="H188" s="139">
        <v>1764032.7743122205</v>
      </c>
      <c r="I188" s="140">
        <f t="shared" si="25"/>
        <v>13731385.62028861</v>
      </c>
      <c r="J188" s="137">
        <f t="shared" si="23"/>
        <v>5074.4218848073206</v>
      </c>
      <c r="K188" s="141"/>
      <c r="L188" s="142">
        <f t="shared" si="31"/>
        <v>823392.74449527077</v>
      </c>
      <c r="M188" s="143">
        <f t="shared" si="26"/>
        <v>0.52255353570547292</v>
      </c>
      <c r="N188" s="142">
        <f t="shared" si="32"/>
        <v>395.91776164916882</v>
      </c>
      <c r="O188" s="48"/>
      <c r="P188" s="86">
        <f t="shared" si="27"/>
        <v>4.1812063548477107E-2</v>
      </c>
      <c r="Q188" s="86">
        <f t="shared" si="28"/>
        <v>0.1195162569500634</v>
      </c>
      <c r="R188" s="129"/>
      <c r="S188" s="69">
        <v>584</v>
      </c>
      <c r="T188" s="41" t="s">
        <v>212</v>
      </c>
      <c r="U188" s="32">
        <v>2759</v>
      </c>
      <c r="V188" s="32">
        <v>7623906.6011777306</v>
      </c>
      <c r="W188" s="30">
        <v>3575105.4415864437</v>
      </c>
      <c r="X188" s="49">
        <v>11199012.042764174</v>
      </c>
      <c r="Y188" s="131">
        <v>133271</v>
      </c>
      <c r="Z188" s="49">
        <v>1575709.8330291654</v>
      </c>
      <c r="AA188" s="33">
        <f t="shared" si="29"/>
        <v>12907992.87579334</v>
      </c>
      <c r="AB188" s="50">
        <f t="shared" si="30"/>
        <v>4678.5041231581517</v>
      </c>
    </row>
    <row r="189" spans="1:28" ht="14.4" x14ac:dyDescent="0.3">
      <c r="A189" s="31">
        <v>588</v>
      </c>
      <c r="B189" s="130" t="s">
        <v>213</v>
      </c>
      <c r="C189" s="135">
        <v>1654</v>
      </c>
      <c r="D189" s="136">
        <v>4085469.0630430528</v>
      </c>
      <c r="E189" s="137">
        <v>1275464.6973754852</v>
      </c>
      <c r="F189" s="138">
        <f t="shared" si="24"/>
        <v>5360933.760418538</v>
      </c>
      <c r="G189" s="162">
        <v>-353048</v>
      </c>
      <c r="H189" s="139">
        <v>1286457.0962236321</v>
      </c>
      <c r="I189" s="140">
        <f t="shared" si="25"/>
        <v>6294342.8566421699</v>
      </c>
      <c r="J189" s="137">
        <f t="shared" si="23"/>
        <v>3805.5277246929686</v>
      </c>
      <c r="K189" s="141"/>
      <c r="L189" s="142">
        <f t="shared" si="31"/>
        <v>365396.70861815382</v>
      </c>
      <c r="M189" s="143">
        <f t="shared" si="26"/>
        <v>0.31922813822961543</v>
      </c>
      <c r="N189" s="142">
        <f t="shared" si="32"/>
        <v>297.27556609887642</v>
      </c>
      <c r="O189" s="48"/>
      <c r="P189" s="86">
        <f t="shared" si="27"/>
        <v>3.8158306671842501E-2</v>
      </c>
      <c r="Q189" s="86">
        <f t="shared" si="28"/>
        <v>0.12391079080273926</v>
      </c>
      <c r="R189" s="129"/>
      <c r="S189" s="69">
        <v>588</v>
      </c>
      <c r="T189" s="41" t="s">
        <v>213</v>
      </c>
      <c r="U189" s="32">
        <v>1690</v>
      </c>
      <c r="V189" s="32">
        <v>3654640.3055447703</v>
      </c>
      <c r="W189" s="30">
        <v>1509248.2131579048</v>
      </c>
      <c r="X189" s="49">
        <v>5163888.5187026747</v>
      </c>
      <c r="Y189" s="132">
        <v>-379568</v>
      </c>
      <c r="Z189" s="49">
        <v>1144625.6293213416</v>
      </c>
      <c r="AA189" s="33">
        <f t="shared" si="29"/>
        <v>5928946.1480240161</v>
      </c>
      <c r="AB189" s="50">
        <f t="shared" si="30"/>
        <v>3508.2521585940922</v>
      </c>
    </row>
    <row r="190" spans="1:28" ht="14.4" x14ac:dyDescent="0.3">
      <c r="A190" s="31">
        <v>592</v>
      </c>
      <c r="B190" s="130" t="s">
        <v>214</v>
      </c>
      <c r="C190" s="135">
        <v>3772</v>
      </c>
      <c r="D190" s="136">
        <v>6170457.0889983261</v>
      </c>
      <c r="E190" s="137">
        <v>2693844.1139220442</v>
      </c>
      <c r="F190" s="138">
        <f t="shared" si="24"/>
        <v>8864301.2029203698</v>
      </c>
      <c r="G190" s="163">
        <v>-80318</v>
      </c>
      <c r="H190" s="139">
        <v>2320644.9910005331</v>
      </c>
      <c r="I190" s="140">
        <f t="shared" si="25"/>
        <v>11104628.193920903</v>
      </c>
      <c r="J190" s="137">
        <f t="shared" si="23"/>
        <v>2943.9629358220845</v>
      </c>
      <c r="K190" s="141"/>
      <c r="L190" s="142">
        <f t="shared" si="31"/>
        <v>329926.49897123687</v>
      </c>
      <c r="M190" s="143">
        <f t="shared" si="26"/>
        <v>0.16776492479169458</v>
      </c>
      <c r="N190" s="142">
        <f t="shared" si="32"/>
        <v>138.78155208095814</v>
      </c>
      <c r="O190" s="48"/>
      <c r="P190" s="86">
        <f t="shared" si="27"/>
        <v>-7.7271856320858534E-3</v>
      </c>
      <c r="Q190" s="86">
        <f t="shared" si="28"/>
        <v>0.18002898705438186</v>
      </c>
      <c r="R190" s="129"/>
      <c r="S190" s="69">
        <v>592</v>
      </c>
      <c r="T190" s="41" t="s">
        <v>214</v>
      </c>
      <c r="U190" s="32">
        <v>3841</v>
      </c>
      <c r="V190" s="32">
        <v>6001793.0962859439</v>
      </c>
      <c r="W190" s="30">
        <v>2931537.6113249487</v>
      </c>
      <c r="X190" s="49">
        <v>8933330.7076108921</v>
      </c>
      <c r="Y190" s="132">
        <v>-125229</v>
      </c>
      <c r="Z190" s="49">
        <v>1966599.9873387737</v>
      </c>
      <c r="AA190" s="33">
        <f t="shared" si="29"/>
        <v>10774701.694949666</v>
      </c>
      <c r="AB190" s="50">
        <f t="shared" si="30"/>
        <v>2805.1813837411264</v>
      </c>
    </row>
    <row r="191" spans="1:28" ht="14.4" x14ac:dyDescent="0.3">
      <c r="A191" s="31">
        <v>593</v>
      </c>
      <c r="B191" s="130" t="s">
        <v>215</v>
      </c>
      <c r="C191" s="135">
        <v>17375</v>
      </c>
      <c r="D191" s="136">
        <v>36029810.4618387</v>
      </c>
      <c r="E191" s="137">
        <v>10251570.191962181</v>
      </c>
      <c r="F191" s="138">
        <f t="shared" si="24"/>
        <v>46281380.653800882</v>
      </c>
      <c r="G191" s="162">
        <v>-1993392</v>
      </c>
      <c r="H191" s="139">
        <v>10973318.657980938</v>
      </c>
      <c r="I191" s="140">
        <f t="shared" si="25"/>
        <v>55261307.311781824</v>
      </c>
      <c r="J191" s="137">
        <f t="shared" si="23"/>
        <v>3180.5068956421192</v>
      </c>
      <c r="K191" s="141"/>
      <c r="L191" s="142">
        <f t="shared" si="31"/>
        <v>3135406.5910976082</v>
      </c>
      <c r="M191" s="143">
        <f t="shared" si="26"/>
        <v>0.32380399618409828</v>
      </c>
      <c r="N191" s="142">
        <f t="shared" si="32"/>
        <v>232.54282366585994</v>
      </c>
      <c r="O191" s="48"/>
      <c r="P191" s="86">
        <f t="shared" si="27"/>
        <v>3.775930948341788E-2</v>
      </c>
      <c r="Q191" s="86">
        <f t="shared" si="28"/>
        <v>0.13325156709959196</v>
      </c>
      <c r="R191" s="129"/>
      <c r="S191" s="69">
        <v>593</v>
      </c>
      <c r="T191" s="41" t="s">
        <v>215</v>
      </c>
      <c r="U191" s="32">
        <v>17682</v>
      </c>
      <c r="V191" s="32">
        <v>34059270.000023603</v>
      </c>
      <c r="W191" s="30">
        <v>10538143.129268494</v>
      </c>
      <c r="X191" s="49">
        <v>44597413.129292101</v>
      </c>
      <c r="Y191" s="132">
        <v>-2154551</v>
      </c>
      <c r="Z191" s="49">
        <v>9683038.5913921129</v>
      </c>
      <c r="AA191" s="33">
        <f t="shared" si="29"/>
        <v>52125900.720684215</v>
      </c>
      <c r="AB191" s="50">
        <f t="shared" si="30"/>
        <v>2947.9640719762592</v>
      </c>
    </row>
    <row r="192" spans="1:28" ht="14.4" x14ac:dyDescent="0.3">
      <c r="A192" s="31">
        <v>595</v>
      </c>
      <c r="B192" s="130" t="s">
        <v>216</v>
      </c>
      <c r="C192" s="135">
        <v>4321</v>
      </c>
      <c r="D192" s="136">
        <v>15137501.54420124</v>
      </c>
      <c r="E192" s="137">
        <v>4626143.4700686298</v>
      </c>
      <c r="F192" s="138">
        <f t="shared" si="24"/>
        <v>19763645.01426987</v>
      </c>
      <c r="G192" s="163">
        <v>15364</v>
      </c>
      <c r="H192" s="139">
        <v>3156435.9933131863</v>
      </c>
      <c r="I192" s="140">
        <f t="shared" si="25"/>
        <v>22935445.007583056</v>
      </c>
      <c r="J192" s="137">
        <f t="shared" si="23"/>
        <v>5307.9021077489133</v>
      </c>
      <c r="K192" s="141"/>
      <c r="L192" s="142">
        <f t="shared" si="31"/>
        <v>1506327.2730536722</v>
      </c>
      <c r="M192" s="143">
        <f t="shared" si="26"/>
        <v>0.53720975379026514</v>
      </c>
      <c r="N192" s="142">
        <f t="shared" si="32"/>
        <v>427.66577558553763</v>
      </c>
      <c r="O192" s="48"/>
      <c r="P192" s="86">
        <f t="shared" si="27"/>
        <v>5.9978332416997571E-2</v>
      </c>
      <c r="Q192" s="86">
        <f t="shared" si="28"/>
        <v>0.12569707337569347</v>
      </c>
      <c r="R192" s="129"/>
      <c r="S192" s="69">
        <v>595</v>
      </c>
      <c r="T192" s="41" t="s">
        <v>216</v>
      </c>
      <c r="U192" s="32">
        <v>4391</v>
      </c>
      <c r="V192" s="32">
        <v>13763024.3610717</v>
      </c>
      <c r="W192" s="30">
        <v>4882304.8969369549</v>
      </c>
      <c r="X192" s="49">
        <v>18645329.258008655</v>
      </c>
      <c r="Y192" s="131">
        <v>-20195</v>
      </c>
      <c r="Z192" s="49">
        <v>2803983.4765207283</v>
      </c>
      <c r="AA192" s="33">
        <f t="shared" si="29"/>
        <v>21429117.734529383</v>
      </c>
      <c r="AB192" s="50">
        <f t="shared" si="30"/>
        <v>4880.2363321633757</v>
      </c>
    </row>
    <row r="193" spans="1:28" ht="14.4" x14ac:dyDescent="0.3">
      <c r="A193" s="31">
        <v>598</v>
      </c>
      <c r="B193" s="130" t="s">
        <v>411</v>
      </c>
      <c r="C193" s="135">
        <v>19066</v>
      </c>
      <c r="D193" s="136">
        <v>34743969.959159516</v>
      </c>
      <c r="E193" s="137">
        <v>3368328.8426802019</v>
      </c>
      <c r="F193" s="138">
        <f t="shared" si="24"/>
        <v>38112298.801839717</v>
      </c>
      <c r="G193" s="162">
        <v>2237859</v>
      </c>
      <c r="H193" s="139">
        <v>9887779.0630467106</v>
      </c>
      <c r="I193" s="140">
        <f t="shared" si="25"/>
        <v>50237936.864886425</v>
      </c>
      <c r="J193" s="137">
        <f t="shared" si="23"/>
        <v>2634.9489596604649</v>
      </c>
      <c r="K193" s="141"/>
      <c r="L193" s="142">
        <f t="shared" si="31"/>
        <v>3667965.2139977738</v>
      </c>
      <c r="M193" s="143">
        <f t="shared" si="26"/>
        <v>0.42243379921400082</v>
      </c>
      <c r="N193" s="142">
        <f t="shared" si="32"/>
        <v>210.43981498696166</v>
      </c>
      <c r="O193" s="48"/>
      <c r="P193" s="86">
        <f t="shared" si="27"/>
        <v>6.4281136605952138E-2</v>
      </c>
      <c r="Q193" s="86">
        <f t="shared" si="28"/>
        <v>0.13876000226266316</v>
      </c>
      <c r="R193" s="129"/>
      <c r="S193" s="69">
        <v>598</v>
      </c>
      <c r="T193" s="41" t="s">
        <v>217</v>
      </c>
      <c r="U193" s="32">
        <v>19208</v>
      </c>
      <c r="V193" s="32">
        <v>32216721.0223413</v>
      </c>
      <c r="W193" s="30">
        <v>3593646.6436513667</v>
      </c>
      <c r="X193" s="49">
        <v>35810367.66599267</v>
      </c>
      <c r="Y193" s="131">
        <v>2076669</v>
      </c>
      <c r="Z193" s="49">
        <v>8682934.9848959856</v>
      </c>
      <c r="AA193" s="33">
        <f t="shared" si="29"/>
        <v>46569971.650888652</v>
      </c>
      <c r="AB193" s="50">
        <f t="shared" si="30"/>
        <v>2424.5091446735032</v>
      </c>
    </row>
    <row r="194" spans="1:28" ht="14.4" x14ac:dyDescent="0.3">
      <c r="A194" s="31">
        <v>599</v>
      </c>
      <c r="B194" s="130" t="s">
        <v>218</v>
      </c>
      <c r="C194" s="135">
        <v>11174</v>
      </c>
      <c r="D194" s="136">
        <v>17873710.434257887</v>
      </c>
      <c r="E194" s="137">
        <v>8552540.4031037744</v>
      </c>
      <c r="F194" s="138">
        <f t="shared" si="24"/>
        <v>26426250.837361664</v>
      </c>
      <c r="G194" s="163">
        <v>-853420</v>
      </c>
      <c r="H194" s="139">
        <v>6529573.7128402041</v>
      </c>
      <c r="I194" s="140">
        <f t="shared" si="25"/>
        <v>32102404.550201867</v>
      </c>
      <c r="J194" s="137">
        <f t="shared" si="23"/>
        <v>2872.9554814929179</v>
      </c>
      <c r="K194" s="141"/>
      <c r="L194" s="142">
        <f t="shared" si="31"/>
        <v>2341200.5172273405</v>
      </c>
      <c r="M194" s="143">
        <f t="shared" si="26"/>
        <v>0.41131352990495534</v>
      </c>
      <c r="N194" s="142">
        <f t="shared" si="32"/>
        <v>187.16863617439731</v>
      </c>
      <c r="O194" s="48"/>
      <c r="P194" s="86">
        <f t="shared" si="27"/>
        <v>5.667020117638466E-2</v>
      </c>
      <c r="Q194" s="86">
        <f t="shared" si="28"/>
        <v>0.14714736855754618</v>
      </c>
      <c r="R194" s="129"/>
      <c r="S194" s="69">
        <v>599</v>
      </c>
      <c r="T194" s="41" t="s">
        <v>218</v>
      </c>
      <c r="U194" s="32">
        <v>11081</v>
      </c>
      <c r="V194" s="32">
        <v>16848865.801066037</v>
      </c>
      <c r="W194" s="30">
        <v>8160120.7379141282</v>
      </c>
      <c r="X194" s="49">
        <v>25008986.538980164</v>
      </c>
      <c r="Y194" s="132">
        <v>-939792</v>
      </c>
      <c r="Z194" s="49">
        <v>5692009.4939943636</v>
      </c>
      <c r="AA194" s="33">
        <f t="shared" si="29"/>
        <v>29761204.032974526</v>
      </c>
      <c r="AB194" s="50">
        <f t="shared" si="30"/>
        <v>2685.7868453185206</v>
      </c>
    </row>
    <row r="195" spans="1:28" ht="14.4" x14ac:dyDescent="0.3">
      <c r="A195" s="31">
        <v>601</v>
      </c>
      <c r="B195" s="130" t="s">
        <v>219</v>
      </c>
      <c r="C195" s="135">
        <v>3931</v>
      </c>
      <c r="D195" s="136">
        <v>12229265.539280768</v>
      </c>
      <c r="E195" s="137">
        <v>3790362.1475994163</v>
      </c>
      <c r="F195" s="138">
        <f t="shared" si="24"/>
        <v>16019627.686880184</v>
      </c>
      <c r="G195" s="162">
        <v>419846</v>
      </c>
      <c r="H195" s="139">
        <v>2837637.2363594091</v>
      </c>
      <c r="I195" s="140">
        <f t="shared" si="25"/>
        <v>19277110.923239592</v>
      </c>
      <c r="J195" s="137">
        <f t="shared" si="23"/>
        <v>4903.8694793283112</v>
      </c>
      <c r="K195" s="141"/>
      <c r="L195" s="142">
        <f t="shared" si="31"/>
        <v>1210875.8613626398</v>
      </c>
      <c r="M195" s="143">
        <f t="shared" si="26"/>
        <v>0.47993255929224554</v>
      </c>
      <c r="N195" s="142">
        <f t="shared" si="32"/>
        <v>423.15641834692451</v>
      </c>
      <c r="O195" s="48"/>
      <c r="P195" s="86">
        <f t="shared" si="27"/>
        <v>5.1253966446954902E-2</v>
      </c>
      <c r="Q195" s="86">
        <f t="shared" si="28"/>
        <v>0.12470199848263719</v>
      </c>
      <c r="R195" s="129"/>
      <c r="S195" s="69">
        <v>601</v>
      </c>
      <c r="T195" s="41" t="s">
        <v>219</v>
      </c>
      <c r="U195" s="32">
        <v>4032</v>
      </c>
      <c r="V195" s="32">
        <v>11167992.563695215</v>
      </c>
      <c r="W195" s="30">
        <v>4070596.9666954116</v>
      </c>
      <c r="X195" s="49">
        <v>15238589.530390626</v>
      </c>
      <c r="Y195" s="131">
        <v>304633</v>
      </c>
      <c r="Z195" s="49">
        <v>2523012.5314863264</v>
      </c>
      <c r="AA195" s="33">
        <f t="shared" si="29"/>
        <v>18066235.061876953</v>
      </c>
      <c r="AB195" s="50">
        <f t="shared" si="30"/>
        <v>4480.7130609813867</v>
      </c>
    </row>
    <row r="196" spans="1:28" ht="14.4" x14ac:dyDescent="0.3">
      <c r="A196" s="31">
        <v>604</v>
      </c>
      <c r="B196" s="130" t="s">
        <v>412</v>
      </c>
      <c r="C196" s="135">
        <v>19803</v>
      </c>
      <c r="D196" s="136">
        <v>18332225.985490911</v>
      </c>
      <c r="E196" s="137">
        <v>-3247292.3127857465</v>
      </c>
      <c r="F196" s="138">
        <f t="shared" si="24"/>
        <v>15084933.672705164</v>
      </c>
      <c r="G196" s="163">
        <v>-2325320</v>
      </c>
      <c r="H196" s="139">
        <v>6880344.3843949614</v>
      </c>
      <c r="I196" s="140">
        <f t="shared" si="25"/>
        <v>19639958.057100125</v>
      </c>
      <c r="J196" s="137">
        <f t="shared" si="23"/>
        <v>991.76680589305283</v>
      </c>
      <c r="K196" s="141"/>
      <c r="L196" s="142">
        <f t="shared" si="31"/>
        <v>2600652.2589687631</v>
      </c>
      <c r="M196" s="143">
        <f t="shared" si="26"/>
        <v>0.45507447224766318</v>
      </c>
      <c r="N196" s="142">
        <f t="shared" si="32"/>
        <v>123.43343188646054</v>
      </c>
      <c r="O196" s="48"/>
      <c r="P196" s="86">
        <f t="shared" si="27"/>
        <v>0.11473218087788006</v>
      </c>
      <c r="Q196" s="86">
        <f t="shared" si="28"/>
        <v>0.2039553072936684</v>
      </c>
      <c r="R196" s="129"/>
      <c r="S196" s="69">
        <v>604</v>
      </c>
      <c r="T196" s="41" t="s">
        <v>220</v>
      </c>
      <c r="U196" s="32">
        <v>19623</v>
      </c>
      <c r="V196" s="32">
        <v>17015234.20119825</v>
      </c>
      <c r="W196" s="30">
        <v>-3482895.2847552029</v>
      </c>
      <c r="X196" s="49">
        <v>13532338.916443046</v>
      </c>
      <c r="Y196" s="132">
        <v>-2207817</v>
      </c>
      <c r="Z196" s="49">
        <v>5714783.8816883173</v>
      </c>
      <c r="AA196" s="33">
        <f t="shared" si="29"/>
        <v>17039305.798131362</v>
      </c>
      <c r="AB196" s="50">
        <f t="shared" si="30"/>
        <v>868.33337400659229</v>
      </c>
    </row>
    <row r="197" spans="1:28" ht="14.4" x14ac:dyDescent="0.3">
      <c r="A197" s="31">
        <v>607</v>
      </c>
      <c r="B197" s="130" t="s">
        <v>221</v>
      </c>
      <c r="C197" s="135">
        <v>4201</v>
      </c>
      <c r="D197" s="136">
        <v>9501353.6470296383</v>
      </c>
      <c r="E197" s="137">
        <v>4826357.5477512237</v>
      </c>
      <c r="F197" s="138">
        <f t="shared" si="24"/>
        <v>14327711.194780862</v>
      </c>
      <c r="G197" s="162">
        <v>-585937</v>
      </c>
      <c r="H197" s="139">
        <v>3099080.1985201333</v>
      </c>
      <c r="I197" s="140">
        <f t="shared" si="25"/>
        <v>16840854.393300995</v>
      </c>
      <c r="J197" s="137">
        <f t="shared" si="23"/>
        <v>4008.7727667938575</v>
      </c>
      <c r="K197" s="141"/>
      <c r="L197" s="142">
        <f t="shared" si="31"/>
        <v>1075996.8746984787</v>
      </c>
      <c r="M197" s="143">
        <f t="shared" si="26"/>
        <v>0.39327046420055756</v>
      </c>
      <c r="N197" s="142">
        <f t="shared" si="32"/>
        <v>295.90005869152219</v>
      </c>
      <c r="O197" s="48"/>
      <c r="P197" s="86">
        <f t="shared" si="27"/>
        <v>4.9168558276236229E-2</v>
      </c>
      <c r="Q197" s="86">
        <f t="shared" si="28"/>
        <v>0.13269539803105901</v>
      </c>
      <c r="R197" s="129"/>
      <c r="S197" s="69">
        <v>607</v>
      </c>
      <c r="T197" s="41" t="s">
        <v>221</v>
      </c>
      <c r="U197" s="32">
        <v>4246</v>
      </c>
      <c r="V197" s="32">
        <v>8652931.0530251488</v>
      </c>
      <c r="W197" s="30">
        <v>5003321.8738839608</v>
      </c>
      <c r="X197" s="49">
        <v>13656252.92690911</v>
      </c>
      <c r="Y197" s="132">
        <v>-627418</v>
      </c>
      <c r="Z197" s="49">
        <v>2736022.5916934069</v>
      </c>
      <c r="AA197" s="33">
        <f t="shared" si="29"/>
        <v>15764857.518602517</v>
      </c>
      <c r="AB197" s="50">
        <f t="shared" si="30"/>
        <v>3712.8727081023353</v>
      </c>
    </row>
    <row r="198" spans="1:28" ht="14.4" x14ac:dyDescent="0.3">
      <c r="A198" s="31">
        <v>608</v>
      </c>
      <c r="B198" s="130" t="s">
        <v>413</v>
      </c>
      <c r="C198" s="135">
        <v>2063</v>
      </c>
      <c r="D198" s="136">
        <v>4337930.3334449083</v>
      </c>
      <c r="E198" s="137">
        <v>1832455.4543511728</v>
      </c>
      <c r="F198" s="138">
        <f t="shared" si="24"/>
        <v>6170385.787796081</v>
      </c>
      <c r="G198" s="163">
        <v>463666</v>
      </c>
      <c r="H198" s="139">
        <v>1397723.9834827373</v>
      </c>
      <c r="I198" s="140">
        <f t="shared" si="25"/>
        <v>8031775.7712788181</v>
      </c>
      <c r="J198" s="137">
        <f t="shared" si="23"/>
        <v>3893.2504950454768</v>
      </c>
      <c r="K198" s="141"/>
      <c r="L198" s="142">
        <f t="shared" si="31"/>
        <v>323132.77777476516</v>
      </c>
      <c r="M198" s="143">
        <f t="shared" si="26"/>
        <v>0.2642947370358491</v>
      </c>
      <c r="N198" s="142">
        <f t="shared" si="32"/>
        <v>203.13896153468067</v>
      </c>
      <c r="O198" s="48"/>
      <c r="P198" s="86">
        <f t="shared" si="27"/>
        <v>2.1190719155539606E-2</v>
      </c>
      <c r="Q198" s="86">
        <f t="shared" si="28"/>
        <v>0.14321764324621378</v>
      </c>
      <c r="R198" s="129"/>
      <c r="S198" s="69">
        <v>608</v>
      </c>
      <c r="T198" s="41" t="s">
        <v>222</v>
      </c>
      <c r="U198" s="32">
        <v>2089</v>
      </c>
      <c r="V198" s="32">
        <v>4089331.0914173499</v>
      </c>
      <c r="W198" s="30">
        <v>1953013.0780425938</v>
      </c>
      <c r="X198" s="49">
        <v>6042344.1694599437</v>
      </c>
      <c r="Y198" s="131">
        <v>443676</v>
      </c>
      <c r="Z198" s="49">
        <v>1222622.8240441096</v>
      </c>
      <c r="AA198" s="33">
        <f t="shared" si="29"/>
        <v>7708642.993504053</v>
      </c>
      <c r="AB198" s="50">
        <f t="shared" si="30"/>
        <v>3690.1115335107961</v>
      </c>
    </row>
    <row r="199" spans="1:28" ht="14.4" x14ac:dyDescent="0.3">
      <c r="A199" s="31">
        <v>609</v>
      </c>
      <c r="B199" s="130" t="s">
        <v>414</v>
      </c>
      <c r="C199" s="135">
        <v>83684</v>
      </c>
      <c r="D199" s="136">
        <v>110093797.10919055</v>
      </c>
      <c r="E199" s="137">
        <v>35779601.801418461</v>
      </c>
      <c r="F199" s="138">
        <f t="shared" si="24"/>
        <v>145873398.91060901</v>
      </c>
      <c r="G199" s="162">
        <v>-5604125</v>
      </c>
      <c r="H199" s="139">
        <v>44101804.271085642</v>
      </c>
      <c r="I199" s="140">
        <f t="shared" si="25"/>
        <v>184371078.18169466</v>
      </c>
      <c r="J199" s="137">
        <f t="shared" si="23"/>
        <v>2203.181948540876</v>
      </c>
      <c r="K199" s="141"/>
      <c r="L199" s="142">
        <f t="shared" si="31"/>
        <v>16926359.959804356</v>
      </c>
      <c r="M199" s="143">
        <f t="shared" si="26"/>
        <v>0.44159227724006256</v>
      </c>
      <c r="N199" s="142">
        <f t="shared" si="32"/>
        <v>208.22497970952872</v>
      </c>
      <c r="O199" s="48"/>
      <c r="P199" s="86">
        <f t="shared" si="27"/>
        <v>8.1872793009537093E-2</v>
      </c>
      <c r="Q199" s="86">
        <f t="shared" si="28"/>
        <v>0.15057320207724856</v>
      </c>
      <c r="R199" s="129"/>
      <c r="S199" s="69">
        <v>609</v>
      </c>
      <c r="T199" s="41" t="s">
        <v>223</v>
      </c>
      <c r="U199" s="32">
        <v>83934</v>
      </c>
      <c r="V199" s="32">
        <v>104007677.11904661</v>
      </c>
      <c r="W199" s="30">
        <v>30826473.303407989</v>
      </c>
      <c r="X199" s="49">
        <v>134834150.4224546</v>
      </c>
      <c r="Y199" s="132">
        <v>-5719722</v>
      </c>
      <c r="Z199" s="49">
        <v>38330289.799435712</v>
      </c>
      <c r="AA199" s="33">
        <f t="shared" si="29"/>
        <v>167444718.2218903</v>
      </c>
      <c r="AB199" s="50">
        <f t="shared" si="30"/>
        <v>1994.9569688313472</v>
      </c>
    </row>
    <row r="200" spans="1:28" ht="14.4" x14ac:dyDescent="0.3">
      <c r="A200" s="31">
        <v>611</v>
      </c>
      <c r="B200" s="130" t="s">
        <v>415</v>
      </c>
      <c r="C200" s="135">
        <v>5070</v>
      </c>
      <c r="D200" s="136">
        <v>4383918.8065835321</v>
      </c>
      <c r="E200" s="137">
        <v>905396.13700391725</v>
      </c>
      <c r="F200" s="138">
        <f t="shared" si="24"/>
        <v>5289314.9435874494</v>
      </c>
      <c r="G200" s="163">
        <v>-1287903</v>
      </c>
      <c r="H200" s="139">
        <v>2521920.099828118</v>
      </c>
      <c r="I200" s="140">
        <f t="shared" si="25"/>
        <v>6523332.0434155669</v>
      </c>
      <c r="J200" s="137">
        <f t="shared" si="23"/>
        <v>1286.6532630010979</v>
      </c>
      <c r="K200" s="141"/>
      <c r="L200" s="142">
        <f t="shared" si="31"/>
        <v>303343.31197895296</v>
      </c>
      <c r="M200" s="143">
        <f t="shared" si="26"/>
        <v>0.15115051008838204</v>
      </c>
      <c r="N200" s="142">
        <f t="shared" si="32"/>
        <v>51.30296877336923</v>
      </c>
      <c r="O200" s="48"/>
      <c r="P200" s="86">
        <f t="shared" si="27"/>
        <v>-3.2306854104374394E-2</v>
      </c>
      <c r="Q200" s="86">
        <f t="shared" si="28"/>
        <v>0.25662737379755263</v>
      </c>
      <c r="R200" s="129"/>
      <c r="S200" s="69">
        <v>611</v>
      </c>
      <c r="T200" s="41" t="s">
        <v>224</v>
      </c>
      <c r="U200" s="32">
        <v>5035</v>
      </c>
      <c r="V200" s="32">
        <v>4756496.5705168387</v>
      </c>
      <c r="W200" s="30">
        <v>709404.43955185253</v>
      </c>
      <c r="X200" s="49">
        <v>5465901.0100686913</v>
      </c>
      <c r="Y200" s="132">
        <v>-1252808</v>
      </c>
      <c r="Z200" s="49">
        <v>2006895.7213679228</v>
      </c>
      <c r="AA200" s="33">
        <f t="shared" si="29"/>
        <v>6219988.7314366139</v>
      </c>
      <c r="AB200" s="50">
        <f t="shared" si="30"/>
        <v>1235.3502942277287</v>
      </c>
    </row>
    <row r="201" spans="1:28" ht="14.4" x14ac:dyDescent="0.3">
      <c r="A201" s="31">
        <v>614</v>
      </c>
      <c r="B201" s="130" t="s">
        <v>225</v>
      </c>
      <c r="C201" s="135">
        <v>3117</v>
      </c>
      <c r="D201" s="136">
        <v>12489240.658341277</v>
      </c>
      <c r="E201" s="137">
        <v>3399481.9663741174</v>
      </c>
      <c r="F201" s="138">
        <f t="shared" si="24"/>
        <v>15888722.624715395</v>
      </c>
      <c r="G201" s="162">
        <v>276859</v>
      </c>
      <c r="H201" s="139">
        <v>2499755.4023596314</v>
      </c>
      <c r="I201" s="140">
        <f t="shared" si="25"/>
        <v>18665337.027075026</v>
      </c>
      <c r="J201" s="137">
        <f t="shared" si="23"/>
        <v>5988.2377372714236</v>
      </c>
      <c r="K201" s="141"/>
      <c r="L201" s="142">
        <f t="shared" si="31"/>
        <v>593427.34006331488</v>
      </c>
      <c r="M201" s="143">
        <f t="shared" si="26"/>
        <v>0.26455597299521011</v>
      </c>
      <c r="N201" s="142">
        <f t="shared" si="32"/>
        <v>310.60352834534388</v>
      </c>
      <c r="O201" s="48"/>
      <c r="P201" s="86">
        <f t="shared" si="27"/>
        <v>1.8163855419223607E-2</v>
      </c>
      <c r="Q201" s="86">
        <f t="shared" si="28"/>
        <v>0.11441650573552287</v>
      </c>
      <c r="R201" s="129"/>
      <c r="S201" s="69">
        <v>614</v>
      </c>
      <c r="T201" s="41" t="s">
        <v>225</v>
      </c>
      <c r="U201" s="32">
        <v>3183</v>
      </c>
      <c r="V201" s="32">
        <v>12045407.28000484</v>
      </c>
      <c r="W201" s="30">
        <v>3559863.4631539765</v>
      </c>
      <c r="X201" s="49">
        <v>15605270.743158817</v>
      </c>
      <c r="Y201" s="131">
        <v>223532</v>
      </c>
      <c r="Z201" s="49">
        <v>2243106.9438528954</v>
      </c>
      <c r="AA201" s="33">
        <f t="shared" si="29"/>
        <v>18071909.687011711</v>
      </c>
      <c r="AB201" s="50">
        <f t="shared" si="30"/>
        <v>5677.6342089260797</v>
      </c>
    </row>
    <row r="202" spans="1:28" ht="14.4" x14ac:dyDescent="0.3">
      <c r="A202" s="31">
        <v>615</v>
      </c>
      <c r="B202" s="130" t="s">
        <v>226</v>
      </c>
      <c r="C202" s="135">
        <v>7779</v>
      </c>
      <c r="D202" s="136">
        <v>26799851.783512264</v>
      </c>
      <c r="E202" s="137">
        <v>8213334.1180835543</v>
      </c>
      <c r="F202" s="138">
        <f t="shared" si="24"/>
        <v>35013185.901595816</v>
      </c>
      <c r="G202" s="163">
        <v>-170506</v>
      </c>
      <c r="H202" s="139">
        <v>5194976.4398287265</v>
      </c>
      <c r="I202" s="140">
        <f t="shared" si="25"/>
        <v>40037656.34142454</v>
      </c>
      <c r="J202" s="137">
        <f t="shared" ref="J202:J265" si="33">I202/C202</f>
        <v>5146.8898754884358</v>
      </c>
      <c r="K202" s="141"/>
      <c r="L202" s="142">
        <f t="shared" si="31"/>
        <v>1449362.4241572022</v>
      </c>
      <c r="M202" s="143">
        <f t="shared" si="26"/>
        <v>0.31539622918306004</v>
      </c>
      <c r="N202" s="142">
        <f t="shared" si="32"/>
        <v>245.54427441294501</v>
      </c>
      <c r="O202" s="48"/>
      <c r="P202" s="86">
        <f t="shared" si="27"/>
        <v>2.1330569732923799E-2</v>
      </c>
      <c r="Q202" s="86">
        <f t="shared" si="28"/>
        <v>0.13048051509241021</v>
      </c>
      <c r="R202" s="129"/>
      <c r="S202" s="69">
        <v>615</v>
      </c>
      <c r="T202" s="41" t="s">
        <v>226</v>
      </c>
      <c r="U202" s="32">
        <v>7873</v>
      </c>
      <c r="V202" s="32">
        <v>25504812.084644638</v>
      </c>
      <c r="W202" s="30">
        <v>8777120.6599629205</v>
      </c>
      <c r="X202" s="49">
        <v>34281932.74460756</v>
      </c>
      <c r="Y202" s="132">
        <v>-289009</v>
      </c>
      <c r="Z202" s="49">
        <v>4595370.1726597799</v>
      </c>
      <c r="AA202" s="33">
        <f t="shared" si="29"/>
        <v>38588293.917267337</v>
      </c>
      <c r="AB202" s="50">
        <f t="shared" si="30"/>
        <v>4901.3456010754908</v>
      </c>
    </row>
    <row r="203" spans="1:28" ht="14.4" x14ac:dyDescent="0.3">
      <c r="A203" s="31">
        <v>616</v>
      </c>
      <c r="B203" s="130" t="s">
        <v>227</v>
      </c>
      <c r="C203" s="135">
        <v>1833</v>
      </c>
      <c r="D203" s="136">
        <v>2275428.2721667541</v>
      </c>
      <c r="E203" s="137">
        <v>1071302.4399930809</v>
      </c>
      <c r="F203" s="138">
        <f t="shared" ref="F203:F266" si="34">D203+E203</f>
        <v>3346730.7121598348</v>
      </c>
      <c r="G203" s="162">
        <v>-488692</v>
      </c>
      <c r="H203" s="139">
        <v>1284781.2929351905</v>
      </c>
      <c r="I203" s="140">
        <f t="shared" ref="I203:I266" si="35">SUM(F203+G203+H203)</f>
        <v>4142820.0050950255</v>
      </c>
      <c r="J203" s="137">
        <f t="shared" si="33"/>
        <v>2260.1309356765005</v>
      </c>
      <c r="K203" s="141"/>
      <c r="L203" s="142">
        <f t="shared" si="31"/>
        <v>254636.40987911867</v>
      </c>
      <c r="M203" s="143">
        <f t="shared" ref="M203:M266" si="36">L203/Z203</f>
        <v>0.23710913931564842</v>
      </c>
      <c r="N203" s="142">
        <f t="shared" si="32"/>
        <v>169.70964792601308</v>
      </c>
      <c r="O203" s="48"/>
      <c r="P203" s="86">
        <f t="shared" ref="P203:P266" si="37">F203/X203-1</f>
        <v>9.8079657334322334E-3</v>
      </c>
      <c r="Q203" s="86">
        <f t="shared" ref="Q203:Q266" si="38">H203/Z203-1</f>
        <v>0.19634653473682318</v>
      </c>
      <c r="R203" s="129"/>
      <c r="S203" s="69">
        <v>616</v>
      </c>
      <c r="T203" s="41" t="s">
        <v>227</v>
      </c>
      <c r="U203" s="32">
        <v>1860</v>
      </c>
      <c r="V203" s="32">
        <v>2206703.379201333</v>
      </c>
      <c r="W203" s="30">
        <v>1107521.5286296082</v>
      </c>
      <c r="X203" s="49">
        <v>3314224.9078309415</v>
      </c>
      <c r="Y203" s="132">
        <v>-499962</v>
      </c>
      <c r="Z203" s="49">
        <v>1073920.6873849654</v>
      </c>
      <c r="AA203" s="33">
        <f t="shared" ref="AA203:AA266" si="39">SUM(X203:Z203)</f>
        <v>3888183.5952159069</v>
      </c>
      <c r="AB203" s="50">
        <f t="shared" ref="AB203:AB266" si="40">AA203/U203</f>
        <v>2090.4212877504874</v>
      </c>
    </row>
    <row r="204" spans="1:28" ht="14.4" x14ac:dyDescent="0.3">
      <c r="A204" s="31">
        <v>619</v>
      </c>
      <c r="B204" s="130" t="s">
        <v>228</v>
      </c>
      <c r="C204" s="135">
        <v>2785</v>
      </c>
      <c r="D204" s="136">
        <v>6870898.8880610121</v>
      </c>
      <c r="E204" s="137">
        <v>2956928.2077522264</v>
      </c>
      <c r="F204" s="138">
        <f t="shared" si="34"/>
        <v>9827827.095813239</v>
      </c>
      <c r="G204" s="163">
        <v>-195770</v>
      </c>
      <c r="H204" s="139">
        <v>2186528.5023097629</v>
      </c>
      <c r="I204" s="140">
        <f t="shared" si="35"/>
        <v>11818585.598123003</v>
      </c>
      <c r="J204" s="137">
        <f t="shared" si="33"/>
        <v>4243.6573063278283</v>
      </c>
      <c r="K204" s="141"/>
      <c r="L204" s="142">
        <f t="shared" ref="L204:L267" si="41">I204-AA204</f>
        <v>634272.35693227872</v>
      </c>
      <c r="M204" s="143">
        <f t="shared" si="36"/>
        <v>0.327880619601084</v>
      </c>
      <c r="N204" s="142">
        <f t="shared" ref="N204:N267" si="42">J204-AB204</f>
        <v>288.80821114016089</v>
      </c>
      <c r="O204" s="48"/>
      <c r="P204" s="86">
        <f t="shared" si="37"/>
        <v>9.0617639983982867E-2</v>
      </c>
      <c r="Q204" s="86">
        <f t="shared" si="38"/>
        <v>0.13030358690107779</v>
      </c>
      <c r="R204" s="129"/>
      <c r="S204" s="69">
        <v>619</v>
      </c>
      <c r="T204" s="41" t="s">
        <v>228</v>
      </c>
      <c r="U204" s="32">
        <v>2828</v>
      </c>
      <c r="V204" s="32">
        <v>6120750.5748733599</v>
      </c>
      <c r="W204" s="30">
        <v>2890498.405069395</v>
      </c>
      <c r="X204" s="49">
        <v>9011248.9799427539</v>
      </c>
      <c r="Y204" s="131">
        <v>238603</v>
      </c>
      <c r="Z204" s="49">
        <v>1934461.2612479697</v>
      </c>
      <c r="AA204" s="33">
        <f t="shared" si="39"/>
        <v>11184313.241190724</v>
      </c>
      <c r="AB204" s="50">
        <f t="shared" si="40"/>
        <v>3954.8490951876674</v>
      </c>
    </row>
    <row r="205" spans="1:28" ht="14.4" x14ac:dyDescent="0.3">
      <c r="A205" s="31">
        <v>620</v>
      </c>
      <c r="B205" s="130" t="s">
        <v>229</v>
      </c>
      <c r="C205" s="135">
        <v>2491</v>
      </c>
      <c r="D205" s="136">
        <v>11493122.461686851</v>
      </c>
      <c r="E205" s="137">
        <v>2109587.4701288431</v>
      </c>
      <c r="F205" s="138">
        <f t="shared" si="34"/>
        <v>13602709.931815695</v>
      </c>
      <c r="G205" s="162">
        <v>-116298</v>
      </c>
      <c r="H205" s="139">
        <v>1866998.6162562885</v>
      </c>
      <c r="I205" s="140">
        <f t="shared" si="35"/>
        <v>15353410.548071984</v>
      </c>
      <c r="J205" s="137">
        <f t="shared" si="33"/>
        <v>6163.5530100650276</v>
      </c>
      <c r="K205" s="141"/>
      <c r="L205" s="142">
        <f t="shared" si="41"/>
        <v>824586.4833642561</v>
      </c>
      <c r="M205" s="143">
        <f t="shared" si="36"/>
        <v>0.49156469632961419</v>
      </c>
      <c r="N205" s="142">
        <f t="shared" si="42"/>
        <v>416.39159206355271</v>
      </c>
      <c r="O205" s="48"/>
      <c r="P205" s="86">
        <f t="shared" si="37"/>
        <v>4.3189952937932041E-2</v>
      </c>
      <c r="Q205" s="86">
        <f t="shared" si="38"/>
        <v>0.11298284214346199</v>
      </c>
      <c r="R205" s="129"/>
      <c r="S205" s="69">
        <v>620</v>
      </c>
      <c r="T205" s="41" t="s">
        <v>229</v>
      </c>
      <c r="U205" s="32">
        <v>2528</v>
      </c>
      <c r="V205" s="32">
        <v>10643716.881206494</v>
      </c>
      <c r="W205" s="30">
        <v>2395816.2292365585</v>
      </c>
      <c r="X205" s="49">
        <v>13039533.110443052</v>
      </c>
      <c r="Y205" s="132">
        <v>-188182</v>
      </c>
      <c r="Z205" s="49">
        <v>1677472.9542646757</v>
      </c>
      <c r="AA205" s="33">
        <f t="shared" si="39"/>
        <v>14528824.064707728</v>
      </c>
      <c r="AB205" s="50">
        <f t="shared" si="40"/>
        <v>5747.1614180014749</v>
      </c>
    </row>
    <row r="206" spans="1:28" ht="14.4" x14ac:dyDescent="0.3">
      <c r="A206" s="31">
        <v>623</v>
      </c>
      <c r="B206" s="130" t="s">
        <v>230</v>
      </c>
      <c r="C206" s="135">
        <v>2137</v>
      </c>
      <c r="D206" s="136">
        <v>6887519.563094453</v>
      </c>
      <c r="E206" s="137">
        <v>392611.30117074284</v>
      </c>
      <c r="F206" s="138">
        <f t="shared" si="34"/>
        <v>7280130.864265196</v>
      </c>
      <c r="G206" s="163">
        <v>-468164</v>
      </c>
      <c r="H206" s="139">
        <v>1567469.7501807911</v>
      </c>
      <c r="I206" s="140">
        <f t="shared" si="35"/>
        <v>8379436.6144459872</v>
      </c>
      <c r="J206" s="137">
        <f t="shared" si="33"/>
        <v>3921.1214854684076</v>
      </c>
      <c r="K206" s="141"/>
      <c r="L206" s="142">
        <f t="shared" si="41"/>
        <v>-102622.26908065472</v>
      </c>
      <c r="M206" s="143">
        <f t="shared" si="36"/>
        <v>-7.2857560194059964E-2</v>
      </c>
      <c r="N206" s="142">
        <f t="shared" si="42"/>
        <v>-22.188083814085076</v>
      </c>
      <c r="O206" s="48"/>
      <c r="P206" s="86">
        <f t="shared" si="37"/>
        <v>-3.363720197145259E-2</v>
      </c>
      <c r="Q206" s="86">
        <f t="shared" si="38"/>
        <v>0.11283859438353905</v>
      </c>
      <c r="R206" s="129"/>
      <c r="S206" s="69">
        <v>623</v>
      </c>
      <c r="T206" s="41" t="s">
        <v>230</v>
      </c>
      <c r="U206" s="32">
        <v>2151</v>
      </c>
      <c r="V206" s="32">
        <v>6641543.435838514</v>
      </c>
      <c r="W206" s="30">
        <v>891994.56781519542</v>
      </c>
      <c r="X206" s="49">
        <v>7533538.0036537098</v>
      </c>
      <c r="Y206" s="132">
        <v>-460012</v>
      </c>
      <c r="Z206" s="49">
        <v>1408532.8798729312</v>
      </c>
      <c r="AA206" s="33">
        <f t="shared" si="39"/>
        <v>8482058.8835266419</v>
      </c>
      <c r="AB206" s="50">
        <f t="shared" si="40"/>
        <v>3943.3095692824927</v>
      </c>
    </row>
    <row r="207" spans="1:28" ht="14.4" x14ac:dyDescent="0.3">
      <c r="A207" s="31">
        <v>624</v>
      </c>
      <c r="B207" s="130" t="s">
        <v>416</v>
      </c>
      <c r="C207" s="135">
        <v>5125</v>
      </c>
      <c r="D207" s="136">
        <v>7830706.650700435</v>
      </c>
      <c r="E207" s="137">
        <v>1125725.7534036338</v>
      </c>
      <c r="F207" s="138">
        <f t="shared" si="34"/>
        <v>8956432.4041040689</v>
      </c>
      <c r="G207" s="162">
        <v>-842338</v>
      </c>
      <c r="H207" s="139">
        <v>2423991.0051251086</v>
      </c>
      <c r="I207" s="140">
        <f t="shared" si="35"/>
        <v>10538085.409229178</v>
      </c>
      <c r="J207" s="137">
        <f t="shared" si="33"/>
        <v>2056.2117871666687</v>
      </c>
      <c r="K207" s="141"/>
      <c r="L207" s="142">
        <f t="shared" si="41"/>
        <v>661784.59693738632</v>
      </c>
      <c r="M207" s="143">
        <f t="shared" si="36"/>
        <v>0.33547678134540126</v>
      </c>
      <c r="N207" s="142">
        <f t="shared" si="42"/>
        <v>134.75248516437455</v>
      </c>
      <c r="O207" s="48"/>
      <c r="P207" s="86">
        <f t="shared" si="37"/>
        <v>2.4491490153500939E-2</v>
      </c>
      <c r="Q207" s="86">
        <f t="shared" si="38"/>
        <v>0.22878759066451115</v>
      </c>
      <c r="R207" s="129"/>
      <c r="S207" s="69">
        <v>624</v>
      </c>
      <c r="T207" s="41" t="s">
        <v>231</v>
      </c>
      <c r="U207" s="32">
        <v>5140</v>
      </c>
      <c r="V207" s="32">
        <v>7786895.829842573</v>
      </c>
      <c r="W207" s="30">
        <v>955424.1310212441</v>
      </c>
      <c r="X207" s="49">
        <v>8742319.9608638175</v>
      </c>
      <c r="Y207" s="132">
        <v>-838688</v>
      </c>
      <c r="Z207" s="49">
        <v>1972668.8514279739</v>
      </c>
      <c r="AA207" s="33">
        <f t="shared" si="39"/>
        <v>9876300.8122917917</v>
      </c>
      <c r="AB207" s="50">
        <f t="shared" si="40"/>
        <v>1921.4593020022942</v>
      </c>
    </row>
    <row r="208" spans="1:28" ht="14.4" x14ac:dyDescent="0.3">
      <c r="A208" s="31">
        <v>625</v>
      </c>
      <c r="B208" s="130" t="s">
        <v>232</v>
      </c>
      <c r="C208" s="135">
        <v>3051</v>
      </c>
      <c r="D208" s="136">
        <v>7454216.4238288831</v>
      </c>
      <c r="E208" s="137">
        <v>1813127.4673720256</v>
      </c>
      <c r="F208" s="138">
        <f t="shared" si="34"/>
        <v>9267343.8912009094</v>
      </c>
      <c r="G208" s="163">
        <v>590379</v>
      </c>
      <c r="H208" s="139">
        <v>1815073.648381473</v>
      </c>
      <c r="I208" s="140">
        <f t="shared" si="35"/>
        <v>11672796.539582383</v>
      </c>
      <c r="J208" s="137">
        <f t="shared" si="33"/>
        <v>3825.892015595668</v>
      </c>
      <c r="K208" s="141"/>
      <c r="L208" s="142">
        <f t="shared" si="41"/>
        <v>718788.804481728</v>
      </c>
      <c r="M208" s="143">
        <f t="shared" si="36"/>
        <v>0.45926456899978851</v>
      </c>
      <c r="N208" s="142">
        <f t="shared" si="42"/>
        <v>265.9285007758258</v>
      </c>
      <c r="O208" s="48"/>
      <c r="P208" s="86">
        <f t="shared" si="37"/>
        <v>3.6440105092478747E-2</v>
      </c>
      <c r="Q208" s="86">
        <f t="shared" si="38"/>
        <v>0.15972732411691504</v>
      </c>
      <c r="R208" s="129"/>
      <c r="S208" s="69">
        <v>625</v>
      </c>
      <c r="T208" s="41" t="s">
        <v>232</v>
      </c>
      <c r="U208" s="32">
        <v>3077</v>
      </c>
      <c r="V208" s="32">
        <v>6738522.5836668676</v>
      </c>
      <c r="W208" s="30">
        <v>2202991.591311927</v>
      </c>
      <c r="X208" s="49">
        <v>8941514.1749787945</v>
      </c>
      <c r="Y208" s="131">
        <v>447407</v>
      </c>
      <c r="Z208" s="49">
        <v>1565086.5601218608</v>
      </c>
      <c r="AA208" s="33">
        <f t="shared" si="39"/>
        <v>10954007.735100655</v>
      </c>
      <c r="AB208" s="50">
        <f t="shared" si="40"/>
        <v>3559.9635148198422</v>
      </c>
    </row>
    <row r="209" spans="1:28" ht="14.4" x14ac:dyDescent="0.3">
      <c r="A209" s="31">
        <v>626</v>
      </c>
      <c r="B209" s="130" t="s">
        <v>233</v>
      </c>
      <c r="C209" s="135">
        <v>5033</v>
      </c>
      <c r="D209" s="136">
        <v>16647126.768973608</v>
      </c>
      <c r="E209" s="137">
        <v>988365.85045420122</v>
      </c>
      <c r="F209" s="138">
        <f t="shared" si="34"/>
        <v>17635492.619427808</v>
      </c>
      <c r="G209" s="162">
        <v>-294930</v>
      </c>
      <c r="H209" s="139">
        <v>3184362.2819312233</v>
      </c>
      <c r="I209" s="140">
        <f t="shared" si="35"/>
        <v>20524924.901359029</v>
      </c>
      <c r="J209" s="137">
        <f t="shared" si="33"/>
        <v>4078.0697201190201</v>
      </c>
      <c r="K209" s="141"/>
      <c r="L209" s="142">
        <f t="shared" si="41"/>
        <v>995202.7226421237</v>
      </c>
      <c r="M209" s="143">
        <f t="shared" si="36"/>
        <v>0.3514440635527461</v>
      </c>
      <c r="N209" s="142">
        <f t="shared" si="42"/>
        <v>271.84828595084537</v>
      </c>
      <c r="O209" s="48"/>
      <c r="P209" s="86">
        <f t="shared" si="37"/>
        <v>3.788008012788846E-2</v>
      </c>
      <c r="Q209" s="86">
        <f t="shared" si="38"/>
        <v>0.1245198538192136</v>
      </c>
      <c r="R209" s="129"/>
      <c r="S209" s="69">
        <v>626</v>
      </c>
      <c r="T209" s="41" t="s">
        <v>233</v>
      </c>
      <c r="U209" s="32">
        <v>5131</v>
      </c>
      <c r="V209" s="32">
        <v>15150713.321116783</v>
      </c>
      <c r="W209" s="30">
        <v>1841127.0244988173</v>
      </c>
      <c r="X209" s="49">
        <v>16991840.345615599</v>
      </c>
      <c r="Y209" s="132">
        <v>-293871</v>
      </c>
      <c r="Z209" s="49">
        <v>2831752.8331013047</v>
      </c>
      <c r="AA209" s="33">
        <f t="shared" si="39"/>
        <v>19529722.178716905</v>
      </c>
      <c r="AB209" s="50">
        <f t="shared" si="40"/>
        <v>3806.2214341681747</v>
      </c>
    </row>
    <row r="210" spans="1:28" ht="14.4" x14ac:dyDescent="0.3">
      <c r="A210" s="31">
        <v>630</v>
      </c>
      <c r="B210" s="130" t="s">
        <v>234</v>
      </c>
      <c r="C210" s="135">
        <v>1593</v>
      </c>
      <c r="D210" s="136">
        <v>4572973.5662288703</v>
      </c>
      <c r="E210" s="137">
        <v>1410558.6631872328</v>
      </c>
      <c r="F210" s="138">
        <f t="shared" si="34"/>
        <v>5983532.2294161031</v>
      </c>
      <c r="G210" s="163">
        <v>-86061</v>
      </c>
      <c r="H210" s="139">
        <v>953266.4307251554</v>
      </c>
      <c r="I210" s="140">
        <f t="shared" si="35"/>
        <v>6850737.6601412585</v>
      </c>
      <c r="J210" s="137">
        <f t="shared" si="33"/>
        <v>4300.5258381301055</v>
      </c>
      <c r="K210" s="141"/>
      <c r="L210" s="142">
        <f t="shared" si="41"/>
        <v>517731.71262227558</v>
      </c>
      <c r="M210" s="143">
        <f t="shared" si="36"/>
        <v>0.61308958539124103</v>
      </c>
      <c r="N210" s="142">
        <f t="shared" si="42"/>
        <v>287.21408431579448</v>
      </c>
      <c r="O210" s="48"/>
      <c r="P210" s="86">
        <f t="shared" si="37"/>
        <v>5.356554330408092E-2</v>
      </c>
      <c r="Q210" s="86">
        <f t="shared" si="38"/>
        <v>0.12884280899181699</v>
      </c>
      <c r="R210" s="129"/>
      <c r="S210" s="69">
        <v>630</v>
      </c>
      <c r="T210" s="41" t="s">
        <v>234</v>
      </c>
      <c r="U210" s="32">
        <v>1578</v>
      </c>
      <c r="V210" s="32">
        <v>4331054.6238609077</v>
      </c>
      <c r="W210" s="30">
        <v>1348261.9288152368</v>
      </c>
      <c r="X210" s="49">
        <v>5679316.552676145</v>
      </c>
      <c r="Y210" s="132">
        <v>-190774</v>
      </c>
      <c r="Z210" s="49">
        <v>844463.39484283829</v>
      </c>
      <c r="AA210" s="33">
        <f t="shared" si="39"/>
        <v>6333005.9475189829</v>
      </c>
      <c r="AB210" s="50">
        <f t="shared" si="40"/>
        <v>4013.311753814311</v>
      </c>
    </row>
    <row r="211" spans="1:28" ht="14.4" x14ac:dyDescent="0.3">
      <c r="A211" s="31">
        <v>631</v>
      </c>
      <c r="B211" s="130" t="s">
        <v>235</v>
      </c>
      <c r="C211" s="135">
        <v>1994</v>
      </c>
      <c r="D211" s="136">
        <v>2776787.1345167439</v>
      </c>
      <c r="E211" s="137">
        <v>884926.77013759885</v>
      </c>
      <c r="F211" s="138">
        <f t="shared" si="34"/>
        <v>3661713.9046543427</v>
      </c>
      <c r="G211" s="162">
        <v>-524950</v>
      </c>
      <c r="H211" s="139">
        <v>1161772.0965078978</v>
      </c>
      <c r="I211" s="140">
        <f t="shared" si="35"/>
        <v>4298536.0011622403</v>
      </c>
      <c r="J211" s="137">
        <f t="shared" si="33"/>
        <v>2155.7352061997194</v>
      </c>
      <c r="K211" s="141"/>
      <c r="L211" s="142">
        <f t="shared" si="41"/>
        <v>648500.86571998242</v>
      </c>
      <c r="M211" s="143">
        <f t="shared" si="36"/>
        <v>0.67463232532001705</v>
      </c>
      <c r="N211" s="142">
        <f t="shared" si="42"/>
        <v>334.36038811476033</v>
      </c>
      <c r="O211" s="48"/>
      <c r="P211" s="86">
        <f t="shared" si="37"/>
        <v>0.14403408372234416</v>
      </c>
      <c r="Q211" s="86">
        <f t="shared" si="38"/>
        <v>0.20858591312576547</v>
      </c>
      <c r="R211" s="129"/>
      <c r="S211" s="69">
        <v>631</v>
      </c>
      <c r="T211" s="41" t="s">
        <v>235</v>
      </c>
      <c r="U211" s="32">
        <v>2004</v>
      </c>
      <c r="V211" s="32">
        <v>2531029.2375469818</v>
      </c>
      <c r="W211" s="30">
        <v>669674.27011445328</v>
      </c>
      <c r="X211" s="49">
        <v>3200703.5076614348</v>
      </c>
      <c r="Y211" s="132">
        <v>-511934</v>
      </c>
      <c r="Z211" s="49">
        <v>961265.6277808228</v>
      </c>
      <c r="AA211" s="33">
        <f t="shared" si="39"/>
        <v>3650035.1354422579</v>
      </c>
      <c r="AB211" s="50">
        <f t="shared" si="40"/>
        <v>1821.3748180849591</v>
      </c>
    </row>
    <row r="212" spans="1:28" ht="14.4" x14ac:dyDescent="0.3">
      <c r="A212" s="31">
        <v>635</v>
      </c>
      <c r="B212" s="130" t="s">
        <v>236</v>
      </c>
      <c r="C212" s="135">
        <v>6415</v>
      </c>
      <c r="D212" s="136">
        <v>10885384.043012921</v>
      </c>
      <c r="E212" s="137">
        <v>4268015.0805025632</v>
      </c>
      <c r="F212" s="138">
        <f t="shared" si="34"/>
        <v>15153399.123515483</v>
      </c>
      <c r="G212" s="163">
        <v>-782555</v>
      </c>
      <c r="H212" s="139">
        <v>4203206.1563125839</v>
      </c>
      <c r="I212" s="140">
        <f t="shared" si="35"/>
        <v>18574050.279828068</v>
      </c>
      <c r="J212" s="137">
        <f t="shared" si="33"/>
        <v>2895.4092408149754</v>
      </c>
      <c r="K212" s="141"/>
      <c r="L212" s="142">
        <f t="shared" si="41"/>
        <v>1117999.0534962229</v>
      </c>
      <c r="M212" s="143">
        <f t="shared" si="36"/>
        <v>0.3142972227707988</v>
      </c>
      <c r="N212" s="142">
        <f t="shared" si="42"/>
        <v>182.73616756993351</v>
      </c>
      <c r="O212" s="48"/>
      <c r="P212" s="86">
        <f t="shared" si="37"/>
        <v>2.3795670783834932E-2</v>
      </c>
      <c r="Q212" s="86">
        <f t="shared" si="38"/>
        <v>0.18162534890431559</v>
      </c>
      <c r="R212" s="129"/>
      <c r="S212" s="69">
        <v>635</v>
      </c>
      <c r="T212" s="41" t="s">
        <v>236</v>
      </c>
      <c r="U212" s="32">
        <v>6435</v>
      </c>
      <c r="V212" s="32">
        <v>10369740.712144122</v>
      </c>
      <c r="W212" s="30">
        <v>4431454.0535201924</v>
      </c>
      <c r="X212" s="49">
        <v>14801194.765664313</v>
      </c>
      <c r="Y212" s="132">
        <v>-902283</v>
      </c>
      <c r="Z212" s="49">
        <v>3557139.4606675338</v>
      </c>
      <c r="AA212" s="33">
        <f t="shared" si="39"/>
        <v>17456051.226331845</v>
      </c>
      <c r="AB212" s="50">
        <f t="shared" si="40"/>
        <v>2712.6730732450419</v>
      </c>
    </row>
    <row r="213" spans="1:28" ht="14.4" x14ac:dyDescent="0.3">
      <c r="A213" s="31">
        <v>636</v>
      </c>
      <c r="B213" s="130" t="s">
        <v>237</v>
      </c>
      <c r="C213" s="135">
        <v>8229</v>
      </c>
      <c r="D213" s="136">
        <v>12902298.58872964</v>
      </c>
      <c r="E213" s="137">
        <v>5704614.6839627931</v>
      </c>
      <c r="F213" s="138">
        <f t="shared" si="34"/>
        <v>18606913.272692434</v>
      </c>
      <c r="G213" s="162">
        <v>-688258</v>
      </c>
      <c r="H213" s="139">
        <v>5415026.8974942211</v>
      </c>
      <c r="I213" s="140">
        <f t="shared" si="35"/>
        <v>23333682.170186654</v>
      </c>
      <c r="J213" s="137">
        <f t="shared" si="33"/>
        <v>2835.5428569919377</v>
      </c>
      <c r="K213" s="141"/>
      <c r="L213" s="142">
        <f t="shared" si="41"/>
        <v>674845.29197685421</v>
      </c>
      <c r="M213" s="143">
        <f t="shared" si="36"/>
        <v>0.14806268024349381</v>
      </c>
      <c r="N213" s="142">
        <f t="shared" si="42"/>
        <v>97.645699160884305</v>
      </c>
      <c r="O213" s="48"/>
      <c r="P213" s="86">
        <f t="shared" si="37"/>
        <v>-1.0359833205435431E-2</v>
      </c>
      <c r="Q213" s="86">
        <f t="shared" si="38"/>
        <v>0.18806992590103744</v>
      </c>
      <c r="R213" s="129"/>
      <c r="S213" s="69">
        <v>636</v>
      </c>
      <c r="T213" s="41" t="s">
        <v>237</v>
      </c>
      <c r="U213" s="32">
        <v>8276</v>
      </c>
      <c r="V213" s="32">
        <v>12458364.533343293</v>
      </c>
      <c r="W213" s="30">
        <v>6343331.1708236625</v>
      </c>
      <c r="X213" s="49">
        <v>18801695.704166956</v>
      </c>
      <c r="Y213" s="132">
        <v>-700694</v>
      </c>
      <c r="Z213" s="49">
        <v>4557835.1740428414</v>
      </c>
      <c r="AA213" s="33">
        <f t="shared" si="39"/>
        <v>22658836.8782098</v>
      </c>
      <c r="AB213" s="50">
        <f t="shared" si="40"/>
        <v>2737.8971578310534</v>
      </c>
    </row>
    <row r="214" spans="1:28" ht="14.4" x14ac:dyDescent="0.3">
      <c r="A214" s="31">
        <v>638</v>
      </c>
      <c r="B214" s="130" t="s">
        <v>417</v>
      </c>
      <c r="C214" s="135">
        <v>50619</v>
      </c>
      <c r="D214" s="136">
        <v>61116230.464301109</v>
      </c>
      <c r="E214" s="137">
        <v>-16677608.734777719</v>
      </c>
      <c r="F214" s="138">
        <f t="shared" si="34"/>
        <v>44438621.729523391</v>
      </c>
      <c r="G214" s="163">
        <v>-691202</v>
      </c>
      <c r="H214" s="139">
        <v>23627596.48383243</v>
      </c>
      <c r="I214" s="140">
        <f t="shared" si="35"/>
        <v>67375016.213355824</v>
      </c>
      <c r="J214" s="137">
        <f t="shared" si="33"/>
        <v>1331.0222685820704</v>
      </c>
      <c r="K214" s="141"/>
      <c r="L214" s="142">
        <f t="shared" si="41"/>
        <v>5571515.0547275171</v>
      </c>
      <c r="M214" s="143">
        <f t="shared" si="36"/>
        <v>0.28590434927792885</v>
      </c>
      <c r="N214" s="142">
        <f t="shared" si="42"/>
        <v>104.27552069345779</v>
      </c>
      <c r="O214" s="48"/>
      <c r="P214" s="86">
        <f t="shared" si="37"/>
        <v>3.8316168621179703E-3</v>
      </c>
      <c r="Q214" s="86">
        <f t="shared" si="38"/>
        <v>0.21245882517712511</v>
      </c>
      <c r="R214" s="129"/>
      <c r="S214" s="69">
        <v>638</v>
      </c>
      <c r="T214" s="41" t="s">
        <v>238</v>
      </c>
      <c r="U214" s="32">
        <v>50380</v>
      </c>
      <c r="V214" s="32">
        <v>57824419.396120727</v>
      </c>
      <c r="W214" s="30">
        <v>-13555419.513018526</v>
      </c>
      <c r="X214" s="49">
        <v>44268999.883102201</v>
      </c>
      <c r="Y214" s="132">
        <v>-1952838</v>
      </c>
      <c r="Z214" s="49">
        <v>19487339.275526106</v>
      </c>
      <c r="AA214" s="33">
        <f t="shared" si="39"/>
        <v>61803501.158628307</v>
      </c>
      <c r="AB214" s="50">
        <f t="shared" si="40"/>
        <v>1226.7467478886126</v>
      </c>
    </row>
    <row r="215" spans="1:28" ht="14.4" x14ac:dyDescent="0.3">
      <c r="A215" s="31">
        <v>678</v>
      </c>
      <c r="B215" s="130" t="s">
        <v>418</v>
      </c>
      <c r="C215" s="135">
        <v>24353</v>
      </c>
      <c r="D215" s="136">
        <v>50000022.419873782</v>
      </c>
      <c r="E215" s="137">
        <v>9606537.6115998495</v>
      </c>
      <c r="F215" s="138">
        <f t="shared" si="34"/>
        <v>59606560.031473629</v>
      </c>
      <c r="G215" s="162">
        <v>-907211</v>
      </c>
      <c r="H215" s="139">
        <v>11398874.355486758</v>
      </c>
      <c r="I215" s="140">
        <f t="shared" si="35"/>
        <v>70098223.386960387</v>
      </c>
      <c r="J215" s="137">
        <f t="shared" si="33"/>
        <v>2878.4225100382041</v>
      </c>
      <c r="K215" s="141"/>
      <c r="L215" s="142">
        <f t="shared" si="41"/>
        <v>4951256.1977494657</v>
      </c>
      <c r="M215" s="143">
        <f t="shared" si="36"/>
        <v>0.49985299168988528</v>
      </c>
      <c r="N215" s="142">
        <f t="shared" si="42"/>
        <v>238.64913229960348</v>
      </c>
      <c r="O215" s="48"/>
      <c r="P215" s="86">
        <f t="shared" si="37"/>
        <v>5.2884964880032692E-2</v>
      </c>
      <c r="Q215" s="86">
        <f t="shared" si="38"/>
        <v>0.15077087933301003</v>
      </c>
      <c r="R215" s="129"/>
      <c r="S215" s="69">
        <v>678</v>
      </c>
      <c r="T215" s="41" t="s">
        <v>239</v>
      </c>
      <c r="U215" s="32">
        <v>24679</v>
      </c>
      <c r="V215" s="32">
        <v>46371576.337867573</v>
      </c>
      <c r="W215" s="30">
        <v>10241028.096336013</v>
      </c>
      <c r="X215" s="49">
        <v>56612604.434203587</v>
      </c>
      <c r="Y215" s="132">
        <v>-1371062</v>
      </c>
      <c r="Z215" s="49">
        <v>9905424.7550073359</v>
      </c>
      <c r="AA215" s="33">
        <f t="shared" si="39"/>
        <v>65146967.189210922</v>
      </c>
      <c r="AB215" s="50">
        <f t="shared" si="40"/>
        <v>2639.7733777386006</v>
      </c>
    </row>
    <row r="216" spans="1:28" ht="14.4" x14ac:dyDescent="0.3">
      <c r="A216" s="31">
        <v>680</v>
      </c>
      <c r="B216" s="130" t="s">
        <v>419</v>
      </c>
      <c r="C216" s="135">
        <v>24407</v>
      </c>
      <c r="D216" s="136">
        <v>28872092.419618666</v>
      </c>
      <c r="E216" s="137">
        <v>321944.1035152179</v>
      </c>
      <c r="F216" s="138">
        <f t="shared" si="34"/>
        <v>29194036.523133885</v>
      </c>
      <c r="G216" s="163">
        <v>-980961</v>
      </c>
      <c r="H216" s="139">
        <v>11112370.589649666</v>
      </c>
      <c r="I216" s="140">
        <f t="shared" si="35"/>
        <v>39325446.112783551</v>
      </c>
      <c r="J216" s="137">
        <f t="shared" si="33"/>
        <v>1611.2363712370857</v>
      </c>
      <c r="K216" s="141"/>
      <c r="L216" s="142">
        <f t="shared" si="41"/>
        <v>3779077.8507224768</v>
      </c>
      <c r="M216" s="143">
        <f t="shared" si="36"/>
        <v>0.39603093777147819</v>
      </c>
      <c r="N216" s="142">
        <f t="shared" si="42"/>
        <v>133.58554557774596</v>
      </c>
      <c r="O216" s="48"/>
      <c r="P216" s="86">
        <f t="shared" si="37"/>
        <v>7.9498355634563866E-2</v>
      </c>
      <c r="Q216" s="86">
        <f t="shared" si="38"/>
        <v>0.16452815192516002</v>
      </c>
      <c r="R216" s="129"/>
      <c r="S216" s="69">
        <v>680</v>
      </c>
      <c r="T216" s="41" t="s">
        <v>240</v>
      </c>
      <c r="U216" s="32">
        <v>24056</v>
      </c>
      <c r="V216" s="32">
        <v>27044368.33455544</v>
      </c>
      <c r="W216" s="30">
        <v>-291.45314815880965</v>
      </c>
      <c r="X216" s="49">
        <v>27044076.88140728</v>
      </c>
      <c r="Y216" s="132">
        <v>-1040089</v>
      </c>
      <c r="Z216" s="49">
        <v>9542380.380653793</v>
      </c>
      <c r="AA216" s="33">
        <f t="shared" si="39"/>
        <v>35546368.262061074</v>
      </c>
      <c r="AB216" s="50">
        <f t="shared" si="40"/>
        <v>1477.6508256593397</v>
      </c>
    </row>
    <row r="217" spans="1:28" ht="14.4" x14ac:dyDescent="0.3">
      <c r="A217" s="31">
        <v>681</v>
      </c>
      <c r="B217" s="130" t="s">
        <v>241</v>
      </c>
      <c r="C217" s="135">
        <v>3364</v>
      </c>
      <c r="D217" s="136">
        <v>7050578.5428956309</v>
      </c>
      <c r="E217" s="137">
        <v>2901215.5200723191</v>
      </c>
      <c r="F217" s="138">
        <f t="shared" si="34"/>
        <v>9951794.0629679505</v>
      </c>
      <c r="G217" s="162">
        <v>-70396</v>
      </c>
      <c r="H217" s="139">
        <v>2585066.5417296975</v>
      </c>
      <c r="I217" s="140">
        <f t="shared" si="35"/>
        <v>12466464.604697648</v>
      </c>
      <c r="J217" s="137">
        <f t="shared" si="33"/>
        <v>3705.8456018720713</v>
      </c>
      <c r="K217" s="141"/>
      <c r="L217" s="142">
        <f t="shared" si="41"/>
        <v>543808.80677195266</v>
      </c>
      <c r="M217" s="143">
        <f t="shared" si="36"/>
        <v>0.2379271679176847</v>
      </c>
      <c r="N217" s="142">
        <f t="shared" si="42"/>
        <v>230.86577152357359</v>
      </c>
      <c r="O217" s="48"/>
      <c r="P217" s="86">
        <f t="shared" si="37"/>
        <v>7.9287566968218037E-3</v>
      </c>
      <c r="Q217" s="86">
        <f t="shared" si="38"/>
        <v>0.1310180223146622</v>
      </c>
      <c r="R217" s="129"/>
      <c r="S217" s="69">
        <v>681</v>
      </c>
      <c r="T217" s="41" t="s">
        <v>241</v>
      </c>
      <c r="U217" s="32">
        <v>3431</v>
      </c>
      <c r="V217" s="32">
        <v>6715488.2642189283</v>
      </c>
      <c r="W217" s="30">
        <v>3158021.1449003359</v>
      </c>
      <c r="X217" s="49">
        <v>9873509.4091192633</v>
      </c>
      <c r="Y217" s="132">
        <v>-236464</v>
      </c>
      <c r="Z217" s="49">
        <v>2285610.3888064325</v>
      </c>
      <c r="AA217" s="33">
        <f t="shared" si="39"/>
        <v>11922655.797925696</v>
      </c>
      <c r="AB217" s="50">
        <f t="shared" si="40"/>
        <v>3474.9798303484977</v>
      </c>
    </row>
    <row r="218" spans="1:28" ht="14.4" x14ac:dyDescent="0.3">
      <c r="A218" s="31">
        <v>683</v>
      </c>
      <c r="B218" s="130" t="s">
        <v>242</v>
      </c>
      <c r="C218" s="135">
        <v>3712</v>
      </c>
      <c r="D218" s="136">
        <v>14247787.889839018</v>
      </c>
      <c r="E218" s="137">
        <v>4665185.1897465773</v>
      </c>
      <c r="F218" s="138">
        <f t="shared" si="34"/>
        <v>18912973.079585597</v>
      </c>
      <c r="G218" s="163">
        <v>155471</v>
      </c>
      <c r="H218" s="139">
        <v>2507287.2475023484</v>
      </c>
      <c r="I218" s="140">
        <f t="shared" si="35"/>
        <v>21575731.327087946</v>
      </c>
      <c r="J218" s="137">
        <f t="shared" si="33"/>
        <v>5812.4276204439511</v>
      </c>
      <c r="K218" s="141"/>
      <c r="L218" s="142">
        <f t="shared" si="41"/>
        <v>353982.96478536725</v>
      </c>
      <c r="M218" s="143">
        <f t="shared" si="36"/>
        <v>0.15762962710826753</v>
      </c>
      <c r="N218" s="142">
        <f t="shared" si="42"/>
        <v>202.66067296772053</v>
      </c>
      <c r="O218" s="48"/>
      <c r="P218" s="86">
        <f t="shared" si="37"/>
        <v>-1.3909499291109295E-3</v>
      </c>
      <c r="Q218" s="86">
        <f t="shared" si="38"/>
        <v>0.11650218568214887</v>
      </c>
      <c r="R218" s="129"/>
      <c r="S218" s="69">
        <v>683</v>
      </c>
      <c r="T218" s="41" t="s">
        <v>242</v>
      </c>
      <c r="U218" s="32">
        <v>3783</v>
      </c>
      <c r="V218" s="32">
        <v>14110494.608318593</v>
      </c>
      <c r="W218" s="30">
        <v>4828822.1125172591</v>
      </c>
      <c r="X218" s="49">
        <v>18939316.720835853</v>
      </c>
      <c r="Y218" s="131">
        <v>36769</v>
      </c>
      <c r="Z218" s="49">
        <v>2245662.641466727</v>
      </c>
      <c r="AA218" s="33">
        <f t="shared" si="39"/>
        <v>21221748.362302579</v>
      </c>
      <c r="AB218" s="50">
        <f t="shared" si="40"/>
        <v>5609.7669474762306</v>
      </c>
    </row>
    <row r="219" spans="1:28" ht="14.4" x14ac:dyDescent="0.3">
      <c r="A219" s="31">
        <v>684</v>
      </c>
      <c r="B219" s="130" t="s">
        <v>420</v>
      </c>
      <c r="C219" s="135">
        <v>39040</v>
      </c>
      <c r="D219" s="136">
        <v>49598077.104412332</v>
      </c>
      <c r="E219" s="137">
        <v>-4741990.3842909401</v>
      </c>
      <c r="F219" s="138">
        <f t="shared" si="34"/>
        <v>44856086.720121391</v>
      </c>
      <c r="G219" s="162">
        <v>-1209184</v>
      </c>
      <c r="H219" s="139">
        <v>23012517.341068737</v>
      </c>
      <c r="I219" s="140">
        <f t="shared" si="35"/>
        <v>66659420.061190128</v>
      </c>
      <c r="J219" s="137">
        <f t="shared" si="33"/>
        <v>1707.4646532067143</v>
      </c>
      <c r="K219" s="141"/>
      <c r="L219" s="142">
        <f t="shared" si="41"/>
        <v>5636966.9275638163</v>
      </c>
      <c r="M219" s="143">
        <f t="shared" si="36"/>
        <v>0.2807305749296975</v>
      </c>
      <c r="N219" s="142">
        <f t="shared" si="42"/>
        <v>150.96795294842286</v>
      </c>
      <c r="O219" s="48"/>
      <c r="P219" s="86">
        <f t="shared" si="37"/>
        <v>5.2698631500602611E-2</v>
      </c>
      <c r="Q219" s="86">
        <f t="shared" si="38"/>
        <v>0.14606264446009076</v>
      </c>
      <c r="R219" s="129"/>
      <c r="S219" s="69">
        <v>684</v>
      </c>
      <c r="T219" s="41" t="s">
        <v>243</v>
      </c>
      <c r="U219" s="32">
        <v>39205</v>
      </c>
      <c r="V219" s="32">
        <v>45595539.00236699</v>
      </c>
      <c r="W219" s="30">
        <v>-2984970.9082678603</v>
      </c>
      <c r="X219" s="49">
        <v>42610568.094099127</v>
      </c>
      <c r="Y219" s="132">
        <v>-1667748</v>
      </c>
      <c r="Z219" s="49">
        <v>20079633.039527185</v>
      </c>
      <c r="AA219" s="33">
        <f t="shared" si="39"/>
        <v>61022453.133626312</v>
      </c>
      <c r="AB219" s="50">
        <f t="shared" si="40"/>
        <v>1556.4967002582914</v>
      </c>
    </row>
    <row r="220" spans="1:28" ht="14.4" x14ac:dyDescent="0.3">
      <c r="A220" s="31">
        <v>686</v>
      </c>
      <c r="B220" s="130" t="s">
        <v>244</v>
      </c>
      <c r="C220" s="135">
        <v>3053</v>
      </c>
      <c r="D220" s="136">
        <v>7919643.2819250077</v>
      </c>
      <c r="E220" s="137">
        <v>2897479.4499597955</v>
      </c>
      <c r="F220" s="138">
        <f t="shared" si="34"/>
        <v>10817122.731884804</v>
      </c>
      <c r="G220" s="163">
        <v>372524</v>
      </c>
      <c r="H220" s="139">
        <v>2174790.3380174353</v>
      </c>
      <c r="I220" s="140">
        <f t="shared" si="35"/>
        <v>13364437.069902239</v>
      </c>
      <c r="J220" s="137">
        <f t="shared" si="33"/>
        <v>4377.4769308556306</v>
      </c>
      <c r="K220" s="141"/>
      <c r="L220" s="142">
        <f t="shared" si="41"/>
        <v>830676.27776242979</v>
      </c>
      <c r="M220" s="143">
        <f t="shared" si="36"/>
        <v>0.43160799922613435</v>
      </c>
      <c r="N220" s="142">
        <f t="shared" si="42"/>
        <v>361.53306922800812</v>
      </c>
      <c r="O220" s="48"/>
      <c r="P220" s="86">
        <f t="shared" si="37"/>
        <v>2.2593714094607531E-2</v>
      </c>
      <c r="Q220" s="86">
        <f t="shared" si="38"/>
        <v>0.12999122721605616</v>
      </c>
      <c r="R220" s="129"/>
      <c r="S220" s="69">
        <v>686</v>
      </c>
      <c r="T220" s="41" t="s">
        <v>244</v>
      </c>
      <c r="U220" s="32">
        <v>3121</v>
      </c>
      <c r="V220" s="32">
        <v>7531599.351742533</v>
      </c>
      <c r="W220" s="30">
        <v>3046524.2791680652</v>
      </c>
      <c r="X220" s="49">
        <v>10578123.630910598</v>
      </c>
      <c r="Y220" s="132">
        <v>31029</v>
      </c>
      <c r="Z220" s="49">
        <v>1924608.1612292125</v>
      </c>
      <c r="AA220" s="33">
        <f t="shared" si="39"/>
        <v>12533760.79213981</v>
      </c>
      <c r="AB220" s="50">
        <f t="shared" si="40"/>
        <v>4015.9438616276225</v>
      </c>
    </row>
    <row r="221" spans="1:28" ht="14.4" x14ac:dyDescent="0.3">
      <c r="A221" s="31">
        <v>687</v>
      </c>
      <c r="B221" s="130" t="s">
        <v>245</v>
      </c>
      <c r="C221" s="135">
        <v>1561</v>
      </c>
      <c r="D221" s="136">
        <v>6122951.7607444422</v>
      </c>
      <c r="E221" s="137">
        <v>886985.00966308662</v>
      </c>
      <c r="F221" s="138">
        <f t="shared" si="34"/>
        <v>7009936.7704075286</v>
      </c>
      <c r="G221" s="162">
        <v>105677</v>
      </c>
      <c r="H221" s="139">
        <v>1249443.3234100968</v>
      </c>
      <c r="I221" s="140">
        <f t="shared" si="35"/>
        <v>8365057.0938176252</v>
      </c>
      <c r="J221" s="137">
        <f t="shared" si="33"/>
        <v>5358.7809697742632</v>
      </c>
      <c r="K221" s="141"/>
      <c r="L221" s="142">
        <f t="shared" si="41"/>
        <v>-388791.80388134159</v>
      </c>
      <c r="M221" s="143">
        <f t="shared" si="36"/>
        <v>-0.34777188053227137</v>
      </c>
      <c r="N221" s="142">
        <f t="shared" si="42"/>
        <v>-105.5441848443179</v>
      </c>
      <c r="O221" s="48"/>
      <c r="P221" s="86">
        <f t="shared" si="37"/>
        <v>-5.9083696519823481E-2</v>
      </c>
      <c r="Q221" s="86">
        <f t="shared" si="38"/>
        <v>0.11761937845128867</v>
      </c>
      <c r="R221" s="129"/>
      <c r="S221" s="69">
        <v>687</v>
      </c>
      <c r="T221" s="41" t="s">
        <v>245</v>
      </c>
      <c r="U221" s="32">
        <v>1602</v>
      </c>
      <c r="V221" s="32">
        <v>6138310.8780303504</v>
      </c>
      <c r="W221" s="30">
        <v>1311806.3581997007</v>
      </c>
      <c r="X221" s="49">
        <v>7450117.2362300511</v>
      </c>
      <c r="Y221" s="131">
        <v>185781</v>
      </c>
      <c r="Z221" s="49">
        <v>1117950.6614689159</v>
      </c>
      <c r="AA221" s="33">
        <f t="shared" si="39"/>
        <v>8753848.8976989668</v>
      </c>
      <c r="AB221" s="50">
        <f t="shared" si="40"/>
        <v>5464.3251546185811</v>
      </c>
    </row>
    <row r="222" spans="1:28" ht="14.4" x14ac:dyDescent="0.3">
      <c r="A222" s="31">
        <v>689</v>
      </c>
      <c r="B222" s="130" t="s">
        <v>246</v>
      </c>
      <c r="C222" s="135">
        <v>3146</v>
      </c>
      <c r="D222" s="136">
        <v>8741717.3540804461</v>
      </c>
      <c r="E222" s="137">
        <v>840731.44334430119</v>
      </c>
      <c r="F222" s="138">
        <f t="shared" si="34"/>
        <v>9582448.7974247467</v>
      </c>
      <c r="G222" s="163">
        <v>-494646</v>
      </c>
      <c r="H222" s="139">
        <v>1969327.3449249365</v>
      </c>
      <c r="I222" s="140">
        <f t="shared" si="35"/>
        <v>11057130.142349683</v>
      </c>
      <c r="J222" s="137">
        <f t="shared" si="33"/>
        <v>3514.6631094563518</v>
      </c>
      <c r="K222" s="141"/>
      <c r="L222" s="142">
        <f t="shared" si="41"/>
        <v>827883.19474954903</v>
      </c>
      <c r="M222" s="143">
        <f t="shared" si="36"/>
        <v>0.47566524726769571</v>
      </c>
      <c r="N222" s="142">
        <f t="shared" si="42"/>
        <v>343.78680827838116</v>
      </c>
      <c r="O222" s="48"/>
      <c r="P222" s="86">
        <f t="shared" si="37"/>
        <v>8.1387621694311463E-2</v>
      </c>
      <c r="Q222" s="86">
        <f t="shared" si="38"/>
        <v>0.13148881921457178</v>
      </c>
      <c r="R222" s="129"/>
      <c r="S222" s="69">
        <v>689</v>
      </c>
      <c r="T222" s="41" t="s">
        <v>246</v>
      </c>
      <c r="U222" s="32">
        <v>3226</v>
      </c>
      <c r="V222" s="32">
        <v>7783210.973735461</v>
      </c>
      <c r="W222" s="30">
        <v>1078041.5551320566</v>
      </c>
      <c r="X222" s="49">
        <v>8861252.5288675167</v>
      </c>
      <c r="Y222" s="132">
        <v>-372480</v>
      </c>
      <c r="Z222" s="49">
        <v>1740474.4187326166</v>
      </c>
      <c r="AA222" s="33">
        <f t="shared" si="39"/>
        <v>10229246.947600134</v>
      </c>
      <c r="AB222" s="50">
        <f t="shared" si="40"/>
        <v>3170.8763011779706</v>
      </c>
    </row>
    <row r="223" spans="1:28" ht="14.4" x14ac:dyDescent="0.3">
      <c r="A223" s="31">
        <v>691</v>
      </c>
      <c r="B223" s="130" t="s">
        <v>247</v>
      </c>
      <c r="C223" s="135">
        <v>2710</v>
      </c>
      <c r="D223" s="136">
        <v>7754148.5216620909</v>
      </c>
      <c r="E223" s="137">
        <v>3142967.094438788</v>
      </c>
      <c r="F223" s="138">
        <f t="shared" si="34"/>
        <v>10897115.616100879</v>
      </c>
      <c r="G223" s="162">
        <v>2184</v>
      </c>
      <c r="H223" s="139">
        <v>1894082.5849090153</v>
      </c>
      <c r="I223" s="140">
        <f t="shared" si="35"/>
        <v>12793382.201009896</v>
      </c>
      <c r="J223" s="137">
        <f t="shared" si="33"/>
        <v>4720.8052402250541</v>
      </c>
      <c r="K223" s="141"/>
      <c r="L223" s="142">
        <f t="shared" si="41"/>
        <v>979713.7189364247</v>
      </c>
      <c r="M223" s="143">
        <f t="shared" si="36"/>
        <v>0.57853312312118155</v>
      </c>
      <c r="N223" s="142">
        <f t="shared" si="42"/>
        <v>374.34884505453465</v>
      </c>
      <c r="O223" s="48"/>
      <c r="P223" s="86">
        <f t="shared" si="37"/>
        <v>6.5111947957587235E-2</v>
      </c>
      <c r="Q223" s="86">
        <f t="shared" si="38"/>
        <v>0.11847929871436347</v>
      </c>
      <c r="R223" s="129"/>
      <c r="S223" s="69">
        <v>691</v>
      </c>
      <c r="T223" s="41" t="s">
        <v>247</v>
      </c>
      <c r="U223" s="32">
        <v>2718</v>
      </c>
      <c r="V223" s="32">
        <v>7186521.3202916654</v>
      </c>
      <c r="W223" s="30">
        <v>3044436.6902693077</v>
      </c>
      <c r="X223" s="49">
        <v>10230958.010560973</v>
      </c>
      <c r="Y223" s="132">
        <v>-110734</v>
      </c>
      <c r="Z223" s="49">
        <v>1693444.4715124988</v>
      </c>
      <c r="AA223" s="33">
        <f t="shared" si="39"/>
        <v>11813668.482073471</v>
      </c>
      <c r="AB223" s="50">
        <f t="shared" si="40"/>
        <v>4346.4563951705195</v>
      </c>
    </row>
    <row r="224" spans="1:28" ht="14.4" x14ac:dyDescent="0.3">
      <c r="A224" s="31">
        <v>694</v>
      </c>
      <c r="B224" s="130" t="s">
        <v>248</v>
      </c>
      <c r="C224" s="135">
        <v>28710</v>
      </c>
      <c r="D224" s="136">
        <v>33160655.482104555</v>
      </c>
      <c r="E224" s="137">
        <v>2295817.5446463134</v>
      </c>
      <c r="F224" s="138">
        <f t="shared" si="34"/>
        <v>35456473.02675087</v>
      </c>
      <c r="G224" s="163">
        <v>-504462</v>
      </c>
      <c r="H224" s="139">
        <v>13866707.055908434</v>
      </c>
      <c r="I224" s="140">
        <f t="shared" si="35"/>
        <v>48818718.082659304</v>
      </c>
      <c r="J224" s="137">
        <f t="shared" si="33"/>
        <v>1700.4081533493313</v>
      </c>
      <c r="K224" s="141"/>
      <c r="L224" s="142">
        <f t="shared" si="41"/>
        <v>4751494.7324744835</v>
      </c>
      <c r="M224" s="143">
        <f t="shared" si="36"/>
        <v>0.4096477683753722</v>
      </c>
      <c r="N224" s="142">
        <f t="shared" si="42"/>
        <v>169.92423884980644</v>
      </c>
      <c r="O224" s="48"/>
      <c r="P224" s="86">
        <f t="shared" si="37"/>
        <v>6.1775802650668732E-2</v>
      </c>
      <c r="Q224" s="86">
        <f t="shared" si="38"/>
        <v>0.19551129065645512</v>
      </c>
      <c r="R224" s="129"/>
      <c r="S224" s="69">
        <v>694</v>
      </c>
      <c r="T224" s="41" t="s">
        <v>248</v>
      </c>
      <c r="U224" s="32">
        <v>28793</v>
      </c>
      <c r="V224" s="32">
        <v>32291498.851627439</v>
      </c>
      <c r="W224" s="30">
        <v>1102060.2577773975</v>
      </c>
      <c r="X224" s="49">
        <v>33393559.109404836</v>
      </c>
      <c r="Y224" s="132">
        <v>-925312</v>
      </c>
      <c r="Z224" s="49">
        <v>11598976.240779983</v>
      </c>
      <c r="AA224" s="33">
        <f t="shared" si="39"/>
        <v>44067223.350184821</v>
      </c>
      <c r="AB224" s="50">
        <f t="shared" si="40"/>
        <v>1530.4839144995249</v>
      </c>
    </row>
    <row r="225" spans="1:28" ht="14.4" x14ac:dyDescent="0.3">
      <c r="A225" s="31">
        <v>697</v>
      </c>
      <c r="B225" s="130" t="s">
        <v>249</v>
      </c>
      <c r="C225" s="135">
        <v>1235</v>
      </c>
      <c r="D225" s="136">
        <v>4463098.8022287562</v>
      </c>
      <c r="E225" s="137">
        <v>905849.02998135437</v>
      </c>
      <c r="F225" s="138">
        <f t="shared" si="34"/>
        <v>5368947.8322101105</v>
      </c>
      <c r="G225" s="162">
        <v>-257531</v>
      </c>
      <c r="H225" s="139">
        <v>966392.97638901952</v>
      </c>
      <c r="I225" s="140">
        <f t="shared" si="35"/>
        <v>6077809.8085991303</v>
      </c>
      <c r="J225" s="137">
        <f t="shared" si="33"/>
        <v>4921.3034887442354</v>
      </c>
      <c r="K225" s="141"/>
      <c r="L225" s="142">
        <f t="shared" si="41"/>
        <v>-75174.600977362134</v>
      </c>
      <c r="M225" s="143">
        <f t="shared" si="36"/>
        <v>-8.9403759975623789E-2</v>
      </c>
      <c r="N225" s="142">
        <f t="shared" si="42"/>
        <v>84.051594423093775</v>
      </c>
      <c r="O225" s="48"/>
      <c r="P225" s="86">
        <f t="shared" si="37"/>
        <v>-3.8196240029218731E-2</v>
      </c>
      <c r="Q225" s="86">
        <f t="shared" si="38"/>
        <v>0.14931325979675725</v>
      </c>
      <c r="R225" s="129"/>
      <c r="S225" s="69">
        <v>697</v>
      </c>
      <c r="T225" s="41" t="s">
        <v>249</v>
      </c>
      <c r="U225" s="32">
        <v>1272</v>
      </c>
      <c r="V225" s="32">
        <v>4607660.1075185733</v>
      </c>
      <c r="W225" s="30">
        <v>974505.46061479906</v>
      </c>
      <c r="X225" s="49">
        <v>5582165.5681333728</v>
      </c>
      <c r="Y225" s="132">
        <v>-270025</v>
      </c>
      <c r="Z225" s="49">
        <v>840843.84144311957</v>
      </c>
      <c r="AA225" s="33">
        <f t="shared" si="39"/>
        <v>6152984.4095764924</v>
      </c>
      <c r="AB225" s="50">
        <f t="shared" si="40"/>
        <v>4837.2518943211417</v>
      </c>
    </row>
    <row r="226" spans="1:28" ht="14.4" x14ac:dyDescent="0.3">
      <c r="A226" s="31">
        <v>698</v>
      </c>
      <c r="B226" s="130" t="s">
        <v>250</v>
      </c>
      <c r="C226" s="135">
        <v>63528</v>
      </c>
      <c r="D226" s="136">
        <v>69724793.121692851</v>
      </c>
      <c r="E226" s="137">
        <v>25849249.219199721</v>
      </c>
      <c r="F226" s="138">
        <f t="shared" si="34"/>
        <v>95574042.340892568</v>
      </c>
      <c r="G226" s="163">
        <v>-3783969</v>
      </c>
      <c r="H226" s="139">
        <v>31447702.230516836</v>
      </c>
      <c r="I226" s="140">
        <f t="shared" si="35"/>
        <v>123237775.5714094</v>
      </c>
      <c r="J226" s="137">
        <f t="shared" si="33"/>
        <v>1939.8969835570049</v>
      </c>
      <c r="K226" s="141"/>
      <c r="L226" s="142">
        <f t="shared" si="41"/>
        <v>9548532.6356343925</v>
      </c>
      <c r="M226" s="143">
        <f t="shared" si="36"/>
        <v>0.35177084536316816</v>
      </c>
      <c r="N226" s="142">
        <f t="shared" si="42"/>
        <v>136.50808511192054</v>
      </c>
      <c r="O226" s="48"/>
      <c r="P226" s="86">
        <f t="shared" si="37"/>
        <v>5.4653371036484932E-2</v>
      </c>
      <c r="Q226" s="86">
        <f t="shared" si="38"/>
        <v>0.15854291130284492</v>
      </c>
      <c r="R226" s="129"/>
      <c r="S226" s="69">
        <v>698</v>
      </c>
      <c r="T226" s="41" t="s">
        <v>250</v>
      </c>
      <c r="U226" s="32">
        <v>63042</v>
      </c>
      <c r="V226" s="32">
        <v>66336423.510391906</v>
      </c>
      <c r="W226" s="30">
        <v>24284860.188692063</v>
      </c>
      <c r="X226" s="49">
        <v>90621283.699083969</v>
      </c>
      <c r="Y226" s="132">
        <v>-4076225</v>
      </c>
      <c r="Z226" s="49">
        <v>27144184.236691047</v>
      </c>
      <c r="AA226" s="33">
        <f t="shared" si="39"/>
        <v>113689242.93577501</v>
      </c>
      <c r="AB226" s="50">
        <f t="shared" si="40"/>
        <v>1803.3888984450844</v>
      </c>
    </row>
    <row r="227" spans="1:28" ht="14.4" x14ac:dyDescent="0.3">
      <c r="A227" s="31">
        <v>700</v>
      </c>
      <c r="B227" s="130" t="s">
        <v>421</v>
      </c>
      <c r="C227" s="135">
        <v>4922</v>
      </c>
      <c r="D227" s="136">
        <v>10039536.765294459</v>
      </c>
      <c r="E227" s="137">
        <v>524340.09480192652</v>
      </c>
      <c r="F227" s="138">
        <f t="shared" si="34"/>
        <v>10563876.860096386</v>
      </c>
      <c r="G227" s="162">
        <v>-1000953</v>
      </c>
      <c r="H227" s="139">
        <v>2749754.798638857</v>
      </c>
      <c r="I227" s="140">
        <f t="shared" si="35"/>
        <v>12312678.658735242</v>
      </c>
      <c r="J227" s="137">
        <f t="shared" si="33"/>
        <v>2501.5600688206505</v>
      </c>
      <c r="K227" s="141"/>
      <c r="L227" s="142">
        <f t="shared" si="41"/>
        <v>337942.12941126712</v>
      </c>
      <c r="M227" s="143">
        <f t="shared" si="36"/>
        <v>0.14308228763930206</v>
      </c>
      <c r="N227" s="142">
        <f t="shared" si="42"/>
        <v>103.73537332125625</v>
      </c>
      <c r="O227" s="48"/>
      <c r="P227" s="86">
        <f t="shared" si="37"/>
        <v>-1.3895710583121779E-2</v>
      </c>
      <c r="Q227" s="86">
        <f t="shared" si="38"/>
        <v>0.16422657252534467</v>
      </c>
      <c r="R227" s="129"/>
      <c r="S227" s="69">
        <v>700</v>
      </c>
      <c r="T227" s="41" t="s">
        <v>251</v>
      </c>
      <c r="U227" s="32">
        <v>4994</v>
      </c>
      <c r="V227" s="32">
        <v>9916085.981249366</v>
      </c>
      <c r="W227" s="30">
        <v>796651.98518136237</v>
      </c>
      <c r="X227" s="49">
        <v>10712737.966430727</v>
      </c>
      <c r="Y227" s="132">
        <v>-1099874</v>
      </c>
      <c r="Z227" s="49">
        <v>2361872.5628932472</v>
      </c>
      <c r="AA227" s="33">
        <f t="shared" si="39"/>
        <v>11974736.529323975</v>
      </c>
      <c r="AB227" s="50">
        <f t="shared" si="40"/>
        <v>2397.8246954993942</v>
      </c>
    </row>
    <row r="228" spans="1:28" ht="14.4" x14ac:dyDescent="0.3">
      <c r="A228" s="31">
        <v>702</v>
      </c>
      <c r="B228" s="130" t="s">
        <v>252</v>
      </c>
      <c r="C228" s="135">
        <v>4215</v>
      </c>
      <c r="D228" s="136">
        <v>9961618.1370607838</v>
      </c>
      <c r="E228" s="137">
        <v>2789537.9040982551</v>
      </c>
      <c r="F228" s="138">
        <f t="shared" si="34"/>
        <v>12751156.041159039</v>
      </c>
      <c r="G228" s="163">
        <v>-792365</v>
      </c>
      <c r="H228" s="139">
        <v>2971656.1083860281</v>
      </c>
      <c r="I228" s="140">
        <f t="shared" si="35"/>
        <v>14930447.149545068</v>
      </c>
      <c r="J228" s="137">
        <f t="shared" si="33"/>
        <v>3542.2175918256389</v>
      </c>
      <c r="K228" s="141"/>
      <c r="L228" s="142">
        <f t="shared" si="41"/>
        <v>900571.59608584084</v>
      </c>
      <c r="M228" s="143">
        <f t="shared" si="36"/>
        <v>0.34463155182456068</v>
      </c>
      <c r="N228" s="142">
        <f t="shared" si="42"/>
        <v>266.50534492878478</v>
      </c>
      <c r="O228" s="48"/>
      <c r="P228" s="86">
        <f t="shared" si="37"/>
        <v>2.9352592439062519E-2</v>
      </c>
      <c r="Q228" s="86">
        <f t="shared" si="38"/>
        <v>0.13719604368289895</v>
      </c>
      <c r="R228" s="129"/>
      <c r="S228" s="69">
        <v>702</v>
      </c>
      <c r="T228" s="41" t="s">
        <v>252</v>
      </c>
      <c r="U228" s="32">
        <v>4283</v>
      </c>
      <c r="V228" s="32">
        <v>9471557.1074226238</v>
      </c>
      <c r="W228" s="30">
        <v>2915992.246239596</v>
      </c>
      <c r="X228" s="49">
        <v>12387549.353662219</v>
      </c>
      <c r="Y228" s="132">
        <v>-970817</v>
      </c>
      <c r="Z228" s="49">
        <v>2613143.1997970077</v>
      </c>
      <c r="AA228" s="33">
        <f t="shared" si="39"/>
        <v>14029875.553459227</v>
      </c>
      <c r="AB228" s="50">
        <f t="shared" si="40"/>
        <v>3275.7122468968541</v>
      </c>
    </row>
    <row r="229" spans="1:28" ht="14.4" x14ac:dyDescent="0.3">
      <c r="A229" s="31">
        <v>704</v>
      </c>
      <c r="B229" s="130" t="s">
        <v>253</v>
      </c>
      <c r="C229" s="135">
        <v>6354</v>
      </c>
      <c r="D229" s="136">
        <v>5753230.6839937475</v>
      </c>
      <c r="E229" s="137">
        <v>143643.88782064602</v>
      </c>
      <c r="F229" s="138">
        <f t="shared" si="34"/>
        <v>5896874.5718143936</v>
      </c>
      <c r="G229" s="162">
        <v>-971431</v>
      </c>
      <c r="H229" s="139">
        <v>2838864.1321994583</v>
      </c>
      <c r="I229" s="140">
        <f t="shared" si="35"/>
        <v>7764307.7040138524</v>
      </c>
      <c r="J229" s="137">
        <f t="shared" si="33"/>
        <v>1221.9558866877326</v>
      </c>
      <c r="K229" s="141"/>
      <c r="L229" s="142">
        <f t="shared" si="41"/>
        <v>1348306.8372193146</v>
      </c>
      <c r="M229" s="143">
        <f t="shared" si="36"/>
        <v>0.5687568928003206</v>
      </c>
      <c r="N229" s="142">
        <f t="shared" si="42"/>
        <v>207.88905141121325</v>
      </c>
      <c r="O229" s="48"/>
      <c r="P229" s="86">
        <f t="shared" si="37"/>
        <v>0.14823585729811017</v>
      </c>
      <c r="Q229" s="86">
        <f t="shared" si="38"/>
        <v>0.19751936157348804</v>
      </c>
      <c r="R229" s="129"/>
      <c r="S229" s="69">
        <v>704</v>
      </c>
      <c r="T229" s="41" t="s">
        <v>253</v>
      </c>
      <c r="U229" s="32">
        <v>6327</v>
      </c>
      <c r="V229" s="32">
        <v>5145499.2722566146</v>
      </c>
      <c r="W229" s="30">
        <v>-9904.0595359407798</v>
      </c>
      <c r="X229" s="49">
        <v>5135595.2127206735</v>
      </c>
      <c r="Y229" s="132">
        <v>-1090215</v>
      </c>
      <c r="Z229" s="49">
        <v>2370620.6540738642</v>
      </c>
      <c r="AA229" s="33">
        <f t="shared" si="39"/>
        <v>6416000.8667945378</v>
      </c>
      <c r="AB229" s="50">
        <f t="shared" si="40"/>
        <v>1014.0668352765193</v>
      </c>
    </row>
    <row r="230" spans="1:28" ht="14.4" x14ac:dyDescent="0.3">
      <c r="A230" s="31">
        <v>707</v>
      </c>
      <c r="B230" s="130" t="s">
        <v>254</v>
      </c>
      <c r="C230" s="135">
        <v>2066</v>
      </c>
      <c r="D230" s="136">
        <v>6046988.875543125</v>
      </c>
      <c r="E230" s="137">
        <v>2704382.6918184906</v>
      </c>
      <c r="F230" s="138">
        <f t="shared" si="34"/>
        <v>8751371.5673616156</v>
      </c>
      <c r="G230" s="163">
        <v>-531857</v>
      </c>
      <c r="H230" s="139">
        <v>1714787.5252768241</v>
      </c>
      <c r="I230" s="140">
        <f t="shared" si="35"/>
        <v>9934302.0926384404</v>
      </c>
      <c r="J230" s="137">
        <f t="shared" si="33"/>
        <v>4808.471487240291</v>
      </c>
      <c r="K230" s="141"/>
      <c r="L230" s="142">
        <f t="shared" si="41"/>
        <v>393213.92877974734</v>
      </c>
      <c r="M230" s="143">
        <f t="shared" si="36"/>
        <v>0.2546796166807358</v>
      </c>
      <c r="N230" s="142">
        <f t="shared" si="42"/>
        <v>320.65955692105672</v>
      </c>
      <c r="O230" s="48"/>
      <c r="P230" s="86">
        <f t="shared" si="37"/>
        <v>2.6031635725202396E-2</v>
      </c>
      <c r="Q230" s="86">
        <f t="shared" si="38"/>
        <v>0.11064587915712387</v>
      </c>
      <c r="R230" s="129"/>
      <c r="S230" s="69">
        <v>707</v>
      </c>
      <c r="T230" s="41" t="s">
        <v>254</v>
      </c>
      <c r="U230" s="32">
        <v>2126</v>
      </c>
      <c r="V230" s="32">
        <v>5798529.84273885</v>
      </c>
      <c r="W230" s="30">
        <v>2730809.080788706</v>
      </c>
      <c r="X230" s="49">
        <v>8529338.9235275555</v>
      </c>
      <c r="Y230" s="132">
        <v>-532206</v>
      </c>
      <c r="Z230" s="49">
        <v>1543955.2403311371</v>
      </c>
      <c r="AA230" s="33">
        <f t="shared" si="39"/>
        <v>9541088.1638586931</v>
      </c>
      <c r="AB230" s="50">
        <f t="shared" si="40"/>
        <v>4487.8119303192343</v>
      </c>
    </row>
    <row r="231" spans="1:28" ht="14.4" x14ac:dyDescent="0.3">
      <c r="A231" s="31">
        <v>710</v>
      </c>
      <c r="B231" s="130" t="s">
        <v>422</v>
      </c>
      <c r="C231" s="135">
        <v>27528</v>
      </c>
      <c r="D231" s="136">
        <v>44761454.869971745</v>
      </c>
      <c r="E231" s="137">
        <v>11590422.106952233</v>
      </c>
      <c r="F231" s="138">
        <f t="shared" si="34"/>
        <v>56351876.97692398</v>
      </c>
      <c r="G231" s="162">
        <v>-695997</v>
      </c>
      <c r="H231" s="139">
        <v>15914644.252949983</v>
      </c>
      <c r="I231" s="140">
        <f t="shared" si="35"/>
        <v>71570524.229873955</v>
      </c>
      <c r="J231" s="137">
        <f t="shared" si="33"/>
        <v>2599.9173288969032</v>
      </c>
      <c r="K231" s="141"/>
      <c r="L231" s="142">
        <f t="shared" si="41"/>
        <v>6974436.9834672362</v>
      </c>
      <c r="M231" s="143">
        <f t="shared" si="36"/>
        <v>0.51489752139846368</v>
      </c>
      <c r="N231" s="142">
        <f t="shared" si="42"/>
        <v>254.03966887341676</v>
      </c>
      <c r="O231" s="48"/>
      <c r="P231" s="86">
        <f t="shared" si="37"/>
        <v>8.4794454182564039E-2</v>
      </c>
      <c r="Q231" s="86">
        <f t="shared" si="38"/>
        <v>0.17492077126898398</v>
      </c>
      <c r="R231" s="129"/>
      <c r="S231" s="69">
        <v>710</v>
      </c>
      <c r="T231" s="41" t="s">
        <v>255</v>
      </c>
      <c r="U231" s="32">
        <v>27536</v>
      </c>
      <c r="V231" s="32">
        <v>41861332.936794937</v>
      </c>
      <c r="W231" s="30">
        <v>10085721.880504414</v>
      </c>
      <c r="X231" s="49">
        <v>51947054.817299351</v>
      </c>
      <c r="Y231" s="132">
        <v>-896259</v>
      </c>
      <c r="Z231" s="49">
        <v>13545291.429107364</v>
      </c>
      <c r="AA231" s="33">
        <f t="shared" si="39"/>
        <v>64596087.246406719</v>
      </c>
      <c r="AB231" s="50">
        <f t="shared" si="40"/>
        <v>2345.8776600234864</v>
      </c>
    </row>
    <row r="232" spans="1:28" ht="14.4" x14ac:dyDescent="0.3">
      <c r="A232" s="31">
        <v>729</v>
      </c>
      <c r="B232" s="130" t="s">
        <v>256</v>
      </c>
      <c r="C232" s="135">
        <v>9208</v>
      </c>
      <c r="D232" s="136">
        <v>20785352.623878457</v>
      </c>
      <c r="E232" s="137">
        <v>8907477.6607245002</v>
      </c>
      <c r="F232" s="138">
        <f t="shared" si="34"/>
        <v>29692830.284602955</v>
      </c>
      <c r="G232" s="163">
        <v>297261</v>
      </c>
      <c r="H232" s="139">
        <v>6271330.8383772764</v>
      </c>
      <c r="I232" s="140">
        <f t="shared" si="35"/>
        <v>36261422.12298023</v>
      </c>
      <c r="J232" s="137">
        <f t="shared" si="33"/>
        <v>3938.0345485425964</v>
      </c>
      <c r="K232" s="141"/>
      <c r="L232" s="142">
        <f t="shared" si="41"/>
        <v>2030686.3833394796</v>
      </c>
      <c r="M232" s="143">
        <f t="shared" si="36"/>
        <v>0.36841934648340952</v>
      </c>
      <c r="N232" s="142">
        <f t="shared" si="42"/>
        <v>260.86882293933604</v>
      </c>
      <c r="O232" s="48"/>
      <c r="P232" s="86">
        <f t="shared" si="37"/>
        <v>4.0750784161485809E-2</v>
      </c>
      <c r="Q232" s="86">
        <f t="shared" si="38"/>
        <v>0.13778258819887657</v>
      </c>
      <c r="R232" s="129"/>
      <c r="S232" s="69">
        <v>729</v>
      </c>
      <c r="T232" s="41" t="s">
        <v>256</v>
      </c>
      <c r="U232" s="32">
        <v>9309</v>
      </c>
      <c r="V232" s="32">
        <v>19656503.454478201</v>
      </c>
      <c r="W232" s="30">
        <v>8873698.7192592267</v>
      </c>
      <c r="X232" s="49">
        <v>28530202.173737429</v>
      </c>
      <c r="Y232" s="131">
        <v>188645</v>
      </c>
      <c r="Z232" s="49">
        <v>5511888.5659033228</v>
      </c>
      <c r="AA232" s="33">
        <f t="shared" si="39"/>
        <v>34230735.73964075</v>
      </c>
      <c r="AB232" s="50">
        <f t="shared" si="40"/>
        <v>3677.1657256032604</v>
      </c>
    </row>
    <row r="233" spans="1:28" ht="14.4" x14ac:dyDescent="0.3">
      <c r="A233" s="31">
        <v>732</v>
      </c>
      <c r="B233" s="130" t="s">
        <v>257</v>
      </c>
      <c r="C233" s="135">
        <v>3407</v>
      </c>
      <c r="D233" s="136">
        <v>16228085.783183079</v>
      </c>
      <c r="E233" s="137">
        <v>2859442.4142632824</v>
      </c>
      <c r="F233" s="138">
        <f t="shared" si="34"/>
        <v>19087528.197446361</v>
      </c>
      <c r="G233" s="162">
        <v>103748</v>
      </c>
      <c r="H233" s="139">
        <v>2476094.1220306111</v>
      </c>
      <c r="I233" s="140">
        <f t="shared" si="35"/>
        <v>21667370.319476973</v>
      </c>
      <c r="J233" s="137">
        <f t="shared" si="33"/>
        <v>6359.6625534126715</v>
      </c>
      <c r="K233" s="141"/>
      <c r="L233" s="142">
        <f t="shared" si="41"/>
        <v>811135.01443936303</v>
      </c>
      <c r="M233" s="143">
        <f t="shared" si="36"/>
        <v>0.36715572131766538</v>
      </c>
      <c r="N233" s="142">
        <f t="shared" si="42"/>
        <v>225.47569898984511</v>
      </c>
      <c r="O233" s="48"/>
      <c r="P233" s="86">
        <f t="shared" si="37"/>
        <v>1.3220747203632532E-2</v>
      </c>
      <c r="Q233" s="86">
        <f t="shared" si="38"/>
        <v>0.12079013634115743</v>
      </c>
      <c r="R233" s="129"/>
      <c r="S233" s="69">
        <v>732</v>
      </c>
      <c r="T233" s="41" t="s">
        <v>257</v>
      </c>
      <c r="U233" s="32">
        <v>3400</v>
      </c>
      <c r="V233" s="32">
        <v>15790571.062540593</v>
      </c>
      <c r="W233" s="30">
        <v>3047898.4912320152</v>
      </c>
      <c r="X233" s="49">
        <v>18838469.553772606</v>
      </c>
      <c r="Y233" s="132">
        <v>-191474</v>
      </c>
      <c r="Z233" s="49">
        <v>2209239.7512650061</v>
      </c>
      <c r="AA233" s="33">
        <f t="shared" si="39"/>
        <v>20856235.30503761</v>
      </c>
      <c r="AB233" s="50">
        <f t="shared" si="40"/>
        <v>6134.1868544228264</v>
      </c>
    </row>
    <row r="234" spans="1:28" ht="14.4" x14ac:dyDescent="0.3">
      <c r="A234" s="31">
        <v>734</v>
      </c>
      <c r="B234" s="130" t="s">
        <v>258</v>
      </c>
      <c r="C234" s="135">
        <v>51562</v>
      </c>
      <c r="D234" s="136">
        <v>77228186.485168993</v>
      </c>
      <c r="E234" s="137">
        <v>26611921.804892667</v>
      </c>
      <c r="F234" s="138">
        <f t="shared" si="34"/>
        <v>103840108.29006165</v>
      </c>
      <c r="G234" s="163">
        <v>-2093752</v>
      </c>
      <c r="H234" s="139">
        <v>29986894.674142532</v>
      </c>
      <c r="I234" s="140">
        <f t="shared" si="35"/>
        <v>131733250.96420419</v>
      </c>
      <c r="J234" s="137">
        <f t="shared" si="33"/>
        <v>2554.8514596835689</v>
      </c>
      <c r="K234" s="141"/>
      <c r="L234" s="142">
        <f t="shared" si="41"/>
        <v>8364666.7190755755</v>
      </c>
      <c r="M234" s="143">
        <f t="shared" si="36"/>
        <v>0.32977352621104972</v>
      </c>
      <c r="N234" s="142">
        <f t="shared" si="42"/>
        <v>174.73484970288837</v>
      </c>
      <c r="O234" s="48"/>
      <c r="P234" s="86">
        <f t="shared" si="37"/>
        <v>3.6766146019265644E-2</v>
      </c>
      <c r="Q234" s="86">
        <f t="shared" si="38"/>
        <v>0.18222092151738511</v>
      </c>
      <c r="R234" s="129"/>
      <c r="S234" s="69">
        <v>734</v>
      </c>
      <c r="T234" s="41" t="s">
        <v>258</v>
      </c>
      <c r="U234" s="32">
        <v>51833</v>
      </c>
      <c r="V234" s="32">
        <v>73022846.436291456</v>
      </c>
      <c r="W234" s="30">
        <v>27134849.384277936</v>
      </c>
      <c r="X234" s="49">
        <v>100157695.8205694</v>
      </c>
      <c r="Y234" s="132">
        <v>-2153994</v>
      </c>
      <c r="Z234" s="49">
        <v>25364882.424559224</v>
      </c>
      <c r="AA234" s="33">
        <f t="shared" si="39"/>
        <v>123368584.24512862</v>
      </c>
      <c r="AB234" s="50">
        <f t="shared" si="40"/>
        <v>2380.1166099806806</v>
      </c>
    </row>
    <row r="235" spans="1:28" ht="14.4" x14ac:dyDescent="0.3">
      <c r="A235" s="31">
        <v>738</v>
      </c>
      <c r="B235" s="130" t="s">
        <v>423</v>
      </c>
      <c r="C235" s="135">
        <v>2950</v>
      </c>
      <c r="D235" s="136">
        <v>2778797.8469701381</v>
      </c>
      <c r="E235" s="137">
        <v>1350200.4303854329</v>
      </c>
      <c r="F235" s="138">
        <f t="shared" si="34"/>
        <v>4128998.2773555713</v>
      </c>
      <c r="G235" s="162">
        <v>-571952</v>
      </c>
      <c r="H235" s="139">
        <v>1901220.5322635048</v>
      </c>
      <c r="I235" s="140">
        <f t="shared" si="35"/>
        <v>5458266.8096190766</v>
      </c>
      <c r="J235" s="137">
        <f t="shared" si="33"/>
        <v>1850.2599354640938</v>
      </c>
      <c r="K235" s="141"/>
      <c r="L235" s="142">
        <f t="shared" si="41"/>
        <v>64918.21154088527</v>
      </c>
      <c r="M235" s="143">
        <f t="shared" si="36"/>
        <v>4.1006804052925561E-2</v>
      </c>
      <c r="N235" s="142">
        <f t="shared" si="42"/>
        <v>18.902177203247902</v>
      </c>
      <c r="O235" s="48"/>
      <c r="P235" s="86">
        <f t="shared" si="37"/>
        <v>-6.0012614363873507E-2</v>
      </c>
      <c r="Q235" s="86">
        <f t="shared" si="38"/>
        <v>0.20094155364750854</v>
      </c>
      <c r="R235" s="129"/>
      <c r="S235" s="69">
        <v>738</v>
      </c>
      <c r="T235" s="41" t="s">
        <v>259</v>
      </c>
      <c r="U235" s="32">
        <v>2945</v>
      </c>
      <c r="V235" s="32">
        <v>2839909.7078750087</v>
      </c>
      <c r="W235" s="30">
        <v>1552700.5978061841</v>
      </c>
      <c r="X235" s="49">
        <v>4392610.3056811932</v>
      </c>
      <c r="Y235" s="132">
        <v>-582370</v>
      </c>
      <c r="Z235" s="49">
        <v>1583108.2923969978</v>
      </c>
      <c r="AA235" s="33">
        <f t="shared" si="39"/>
        <v>5393348.5980781913</v>
      </c>
      <c r="AB235" s="50">
        <f t="shared" si="40"/>
        <v>1831.3577582608459</v>
      </c>
    </row>
    <row r="236" spans="1:28" ht="14.4" x14ac:dyDescent="0.3">
      <c r="A236" s="31">
        <v>739</v>
      </c>
      <c r="B236" s="130" t="s">
        <v>260</v>
      </c>
      <c r="C236" s="135">
        <v>3326</v>
      </c>
      <c r="D236" s="136">
        <v>8972429.555461416</v>
      </c>
      <c r="E236" s="137">
        <v>2151928.6708163964</v>
      </c>
      <c r="F236" s="138">
        <f t="shared" si="34"/>
        <v>11124358.226277813</v>
      </c>
      <c r="G236" s="163">
        <v>348221</v>
      </c>
      <c r="H236" s="139">
        <v>2410331.6094352021</v>
      </c>
      <c r="I236" s="140">
        <f t="shared" si="35"/>
        <v>13882910.835713016</v>
      </c>
      <c r="J236" s="137">
        <f t="shared" si="33"/>
        <v>4174.0561742973587</v>
      </c>
      <c r="K236" s="141"/>
      <c r="L236" s="142">
        <f t="shared" si="41"/>
        <v>1004455.2216586638</v>
      </c>
      <c r="M236" s="143">
        <f t="shared" si="36"/>
        <v>0.47333764487694985</v>
      </c>
      <c r="N236" s="142">
        <f t="shared" si="42"/>
        <v>367.24103564694406</v>
      </c>
      <c r="O236" s="48"/>
      <c r="P236" s="86">
        <f t="shared" si="37"/>
        <v>5.9119286712799868E-2</v>
      </c>
      <c r="Q236" s="86">
        <f t="shared" si="38"/>
        <v>0.1358402672232113</v>
      </c>
      <c r="R236" s="129"/>
      <c r="S236" s="69">
        <v>739</v>
      </c>
      <c r="T236" s="41" t="s">
        <v>260</v>
      </c>
      <c r="U236" s="32">
        <v>3383</v>
      </c>
      <c r="V236" s="32">
        <v>8109528.9356879406</v>
      </c>
      <c r="W236" s="30">
        <v>2393875.5116095929</v>
      </c>
      <c r="X236" s="49">
        <v>10503404.447297534</v>
      </c>
      <c r="Y236" s="131">
        <v>252982</v>
      </c>
      <c r="Z236" s="49">
        <v>2122069.1667568185</v>
      </c>
      <c r="AA236" s="33">
        <f t="shared" si="39"/>
        <v>12878455.614054352</v>
      </c>
      <c r="AB236" s="50">
        <f t="shared" si="40"/>
        <v>3806.8151386504146</v>
      </c>
    </row>
    <row r="237" spans="1:28" ht="14.4" x14ac:dyDescent="0.3">
      <c r="A237" s="31">
        <v>740</v>
      </c>
      <c r="B237" s="130" t="s">
        <v>424</v>
      </c>
      <c r="C237" s="135">
        <v>32662</v>
      </c>
      <c r="D237" s="136">
        <v>63041977.044536024</v>
      </c>
      <c r="E237" s="137">
        <v>16474281.481635027</v>
      </c>
      <c r="F237" s="138">
        <f t="shared" si="34"/>
        <v>79516258.526171058</v>
      </c>
      <c r="G237" s="162">
        <v>-1621307</v>
      </c>
      <c r="H237" s="139">
        <v>20196239.982418656</v>
      </c>
      <c r="I237" s="140">
        <f t="shared" si="35"/>
        <v>98091191.508589715</v>
      </c>
      <c r="J237" s="137">
        <f t="shared" si="33"/>
        <v>3003.2206083090355</v>
      </c>
      <c r="K237" s="141"/>
      <c r="L237" s="142">
        <f t="shared" si="41"/>
        <v>5515756.0554552972</v>
      </c>
      <c r="M237" s="143">
        <f t="shared" si="36"/>
        <v>0.30965170683573229</v>
      </c>
      <c r="N237" s="142">
        <f t="shared" si="42"/>
        <v>195.69239052731609</v>
      </c>
      <c r="O237" s="48"/>
      <c r="P237" s="86">
        <f t="shared" si="37"/>
        <v>3.7568880895086476E-2</v>
      </c>
      <c r="Q237" s="86">
        <f t="shared" si="38"/>
        <v>0.13380652069170917</v>
      </c>
      <c r="R237" s="129"/>
      <c r="S237" s="69">
        <v>740</v>
      </c>
      <c r="T237" s="41" t="s">
        <v>261</v>
      </c>
      <c r="U237" s="32">
        <v>32974</v>
      </c>
      <c r="V237" s="32">
        <v>59827067.674027093</v>
      </c>
      <c r="W237" s="30">
        <v>16810021.188520759</v>
      </c>
      <c r="X237" s="49">
        <v>76637088.862547845</v>
      </c>
      <c r="Y237" s="132">
        <v>-1874428</v>
      </c>
      <c r="Z237" s="49">
        <v>17812774.59058658</v>
      </c>
      <c r="AA237" s="33">
        <f t="shared" si="39"/>
        <v>92575435.453134418</v>
      </c>
      <c r="AB237" s="50">
        <f t="shared" si="40"/>
        <v>2807.5282177817194</v>
      </c>
    </row>
    <row r="238" spans="1:28" ht="14.4" x14ac:dyDescent="0.3">
      <c r="A238" s="31">
        <v>742</v>
      </c>
      <c r="B238" s="130" t="s">
        <v>262</v>
      </c>
      <c r="C238" s="135">
        <v>1009</v>
      </c>
      <c r="D238" s="136">
        <v>3785595.2605189998</v>
      </c>
      <c r="E238" s="137">
        <v>75677.077504278408</v>
      </c>
      <c r="F238" s="138">
        <f t="shared" si="34"/>
        <v>3861272.3380232784</v>
      </c>
      <c r="G238" s="163">
        <v>236190</v>
      </c>
      <c r="H238" s="139">
        <v>755642.03083794226</v>
      </c>
      <c r="I238" s="140">
        <f t="shared" si="35"/>
        <v>4853104.3688612208</v>
      </c>
      <c r="J238" s="137">
        <f t="shared" si="33"/>
        <v>4809.8160246394655</v>
      </c>
      <c r="K238" s="141"/>
      <c r="L238" s="142">
        <f t="shared" si="41"/>
        <v>-189698.03157650679</v>
      </c>
      <c r="M238" s="143">
        <f t="shared" si="36"/>
        <v>-0.28512089181551248</v>
      </c>
      <c r="N238" s="142">
        <f t="shared" si="42"/>
        <v>-207.89780664185582</v>
      </c>
      <c r="O238" s="48"/>
      <c r="P238" s="86">
        <f t="shared" si="37"/>
        <v>-6.0587504591925856E-2</v>
      </c>
      <c r="Q238" s="86">
        <f t="shared" si="38"/>
        <v>0.13574889488985864</v>
      </c>
      <c r="R238" s="129"/>
      <c r="S238" s="69">
        <v>742</v>
      </c>
      <c r="T238" s="41" t="s">
        <v>262</v>
      </c>
      <c r="U238" s="32">
        <v>1005</v>
      </c>
      <c r="V238" s="32">
        <v>3761537.9229298648</v>
      </c>
      <c r="W238" s="30">
        <v>348767.56789285305</v>
      </c>
      <c r="X238" s="49">
        <v>4110305.490822718</v>
      </c>
      <c r="Y238" s="131">
        <v>267172</v>
      </c>
      <c r="Z238" s="49">
        <v>665324.90961500967</v>
      </c>
      <c r="AA238" s="33">
        <f t="shared" si="39"/>
        <v>5042802.4004377276</v>
      </c>
      <c r="AB238" s="50">
        <f t="shared" si="40"/>
        <v>5017.7138312813213</v>
      </c>
    </row>
    <row r="239" spans="1:28" ht="14.4" x14ac:dyDescent="0.3">
      <c r="A239" s="31">
        <v>743</v>
      </c>
      <c r="B239" s="130" t="s">
        <v>263</v>
      </c>
      <c r="C239" s="135">
        <v>64130</v>
      </c>
      <c r="D239" s="136">
        <v>74003204.669893742</v>
      </c>
      <c r="E239" s="137">
        <v>20330964.687877394</v>
      </c>
      <c r="F239" s="138">
        <f t="shared" si="34"/>
        <v>94334169.357771128</v>
      </c>
      <c r="G239" s="162">
        <v>-2798322</v>
      </c>
      <c r="H239" s="139">
        <v>32063296.597989656</v>
      </c>
      <c r="I239" s="140">
        <f t="shared" si="35"/>
        <v>123599143.95576078</v>
      </c>
      <c r="J239" s="137">
        <f t="shared" si="33"/>
        <v>1927.3217520000121</v>
      </c>
      <c r="K239" s="141"/>
      <c r="L239" s="142">
        <f t="shared" si="41"/>
        <v>7929288.6189985275</v>
      </c>
      <c r="M239" s="143">
        <f t="shared" si="36"/>
        <v>0.29210803448336387</v>
      </c>
      <c r="N239" s="142">
        <f t="shared" si="42"/>
        <v>113.77453046440974</v>
      </c>
      <c r="O239" s="48"/>
      <c r="P239" s="86">
        <f t="shared" si="37"/>
        <v>3.1992970399713938E-2</v>
      </c>
      <c r="Q239" s="86">
        <f t="shared" si="38"/>
        <v>0.18118370995540944</v>
      </c>
      <c r="R239" s="129"/>
      <c r="S239" s="69">
        <v>743</v>
      </c>
      <c r="T239" s="41" t="s">
        <v>263</v>
      </c>
      <c r="U239" s="32">
        <v>63781</v>
      </c>
      <c r="V239" s="32">
        <v>72519694.392744586</v>
      </c>
      <c r="W239" s="30">
        <v>18890007.091203902</v>
      </c>
      <c r="X239" s="49">
        <v>91409701.483948484</v>
      </c>
      <c r="Y239" s="132">
        <v>-2884901</v>
      </c>
      <c r="Z239" s="49">
        <v>27145054.852813765</v>
      </c>
      <c r="AA239" s="33">
        <f t="shared" si="39"/>
        <v>115669855.33676225</v>
      </c>
      <c r="AB239" s="50">
        <f t="shared" si="40"/>
        <v>1813.5472215356024</v>
      </c>
    </row>
    <row r="240" spans="1:28" ht="14.4" x14ac:dyDescent="0.3">
      <c r="A240" s="31">
        <v>746</v>
      </c>
      <c r="B240" s="130" t="s">
        <v>264</v>
      </c>
      <c r="C240" s="135">
        <v>4834</v>
      </c>
      <c r="D240" s="136">
        <v>13171341.34918249</v>
      </c>
      <c r="E240" s="137">
        <v>4721292.423355951</v>
      </c>
      <c r="F240" s="138">
        <f t="shared" si="34"/>
        <v>17892633.772538442</v>
      </c>
      <c r="G240" s="163">
        <v>253578</v>
      </c>
      <c r="H240" s="139">
        <v>2948742.6304363091</v>
      </c>
      <c r="I240" s="140">
        <f t="shared" si="35"/>
        <v>21094954.402974751</v>
      </c>
      <c r="J240" s="137">
        <f t="shared" si="33"/>
        <v>4363.8714114552649</v>
      </c>
      <c r="K240" s="141"/>
      <c r="L240" s="142">
        <f t="shared" si="41"/>
        <v>961804.8945719488</v>
      </c>
      <c r="M240" s="143">
        <f t="shared" si="36"/>
        <v>0.37225912632553587</v>
      </c>
      <c r="N240" s="142">
        <f t="shared" si="42"/>
        <v>263.43362970316684</v>
      </c>
      <c r="O240" s="48"/>
      <c r="P240" s="86">
        <f t="shared" si="37"/>
        <v>2.963405056749413E-2</v>
      </c>
      <c r="Q240" s="86">
        <f t="shared" si="38"/>
        <v>0.14128796969120505</v>
      </c>
      <c r="R240" s="129"/>
      <c r="S240" s="69">
        <v>746</v>
      </c>
      <c r="T240" s="41" t="s">
        <v>264</v>
      </c>
      <c r="U240" s="32">
        <v>4910</v>
      </c>
      <c r="V240" s="32">
        <v>12668750.054015318</v>
      </c>
      <c r="W240" s="30">
        <v>4708913.1678611543</v>
      </c>
      <c r="X240" s="49">
        <v>17377663.221876472</v>
      </c>
      <c r="Y240" s="131">
        <v>171789</v>
      </c>
      <c r="Z240" s="49">
        <v>2583697.2865263284</v>
      </c>
      <c r="AA240" s="33">
        <f t="shared" si="39"/>
        <v>20133149.508402802</v>
      </c>
      <c r="AB240" s="50">
        <f t="shared" si="40"/>
        <v>4100.4377817520981</v>
      </c>
    </row>
    <row r="241" spans="1:28" ht="14.4" x14ac:dyDescent="0.3">
      <c r="A241" s="31">
        <v>747</v>
      </c>
      <c r="B241" s="130" t="s">
        <v>425</v>
      </c>
      <c r="C241" s="135">
        <v>1385</v>
      </c>
      <c r="D241" s="136">
        <v>3405184.9148014551</v>
      </c>
      <c r="E241" s="137">
        <v>1505293.4720425324</v>
      </c>
      <c r="F241" s="138">
        <f t="shared" si="34"/>
        <v>4910478.3868439877</v>
      </c>
      <c r="G241" s="162">
        <v>-217484</v>
      </c>
      <c r="H241" s="139">
        <v>1111615.7625314728</v>
      </c>
      <c r="I241" s="140">
        <f t="shared" si="35"/>
        <v>5804610.149375461</v>
      </c>
      <c r="J241" s="137">
        <f t="shared" si="33"/>
        <v>4191.0542594768676</v>
      </c>
      <c r="K241" s="141"/>
      <c r="L241" s="142">
        <f t="shared" si="41"/>
        <v>364105.53101982828</v>
      </c>
      <c r="M241" s="143">
        <f t="shared" si="36"/>
        <v>0.36668055549252682</v>
      </c>
      <c r="N241" s="142">
        <f t="shared" si="42"/>
        <v>405.03851949382442</v>
      </c>
      <c r="O241" s="48"/>
      <c r="P241" s="86">
        <f t="shared" si="37"/>
        <v>4.5873872176641184E-2</v>
      </c>
      <c r="Q241" s="86">
        <f t="shared" si="38"/>
        <v>0.11947732339471639</v>
      </c>
      <c r="R241" s="129"/>
      <c r="S241" s="69">
        <v>747</v>
      </c>
      <c r="T241" s="41" t="s">
        <v>265</v>
      </c>
      <c r="U241" s="32">
        <v>1437</v>
      </c>
      <c r="V241" s="32">
        <v>3116208.3066688343</v>
      </c>
      <c r="W241" s="30">
        <v>1578887.8396996071</v>
      </c>
      <c r="X241" s="49">
        <v>4695096.1463684412</v>
      </c>
      <c r="Y241" s="132">
        <v>-247569</v>
      </c>
      <c r="Z241" s="49">
        <v>992977.47198719124</v>
      </c>
      <c r="AA241" s="33">
        <f t="shared" si="39"/>
        <v>5440504.6183556328</v>
      </c>
      <c r="AB241" s="50">
        <f t="shared" si="40"/>
        <v>3786.0157399830432</v>
      </c>
    </row>
    <row r="242" spans="1:28" ht="14.4" x14ac:dyDescent="0.3">
      <c r="A242" s="31">
        <v>748</v>
      </c>
      <c r="B242" s="130" t="s">
        <v>266</v>
      </c>
      <c r="C242" s="135">
        <v>5034</v>
      </c>
      <c r="D242" s="136">
        <v>11888578.971637946</v>
      </c>
      <c r="E242" s="137">
        <v>4830723.7938730558</v>
      </c>
      <c r="F242" s="138">
        <f t="shared" si="34"/>
        <v>16719302.765511002</v>
      </c>
      <c r="G242" s="163">
        <v>87044</v>
      </c>
      <c r="H242" s="139">
        <v>3217904.1436625966</v>
      </c>
      <c r="I242" s="140">
        <f t="shared" si="35"/>
        <v>20024250.9091736</v>
      </c>
      <c r="J242" s="137">
        <f t="shared" si="33"/>
        <v>3977.8011341226857</v>
      </c>
      <c r="K242" s="141"/>
      <c r="L242" s="142">
        <f t="shared" si="41"/>
        <v>1409663.2710339054</v>
      </c>
      <c r="M242" s="143">
        <f t="shared" si="36"/>
        <v>0.50994666188661408</v>
      </c>
      <c r="N242" s="142">
        <f t="shared" si="42"/>
        <v>359.80548045121941</v>
      </c>
      <c r="O242" s="48"/>
      <c r="P242" s="86">
        <f t="shared" si="37"/>
        <v>3.919739211223372E-2</v>
      </c>
      <c r="Q242" s="86">
        <f t="shared" si="38"/>
        <v>0.16407904642950433</v>
      </c>
      <c r="R242" s="129"/>
      <c r="S242" s="69">
        <v>748</v>
      </c>
      <c r="T242" s="41" t="s">
        <v>266</v>
      </c>
      <c r="U242" s="32">
        <v>5145</v>
      </c>
      <c r="V242" s="32">
        <v>11285852.182771401</v>
      </c>
      <c r="W242" s="30">
        <v>4802816.7192241792</v>
      </c>
      <c r="X242" s="49">
        <v>16088668.901995581</v>
      </c>
      <c r="Y242" s="132">
        <v>-238416</v>
      </c>
      <c r="Z242" s="49">
        <v>2764334.7361441148</v>
      </c>
      <c r="AA242" s="33">
        <f t="shared" si="39"/>
        <v>18614587.638139695</v>
      </c>
      <c r="AB242" s="50">
        <f t="shared" si="40"/>
        <v>3617.9956536714662</v>
      </c>
    </row>
    <row r="243" spans="1:28" ht="14.4" x14ac:dyDescent="0.3">
      <c r="A243" s="31">
        <v>749</v>
      </c>
      <c r="B243" s="130" t="s">
        <v>267</v>
      </c>
      <c r="C243" s="135">
        <v>21251</v>
      </c>
      <c r="D243" s="136">
        <v>30415907.618830513</v>
      </c>
      <c r="E243" s="137">
        <v>5394212.1516628684</v>
      </c>
      <c r="F243" s="138">
        <f t="shared" si="34"/>
        <v>35810119.770493381</v>
      </c>
      <c r="G243" s="162">
        <v>-1847211</v>
      </c>
      <c r="H243" s="139">
        <v>10062763.535505589</v>
      </c>
      <c r="I243" s="140">
        <f t="shared" si="35"/>
        <v>44025672.305998966</v>
      </c>
      <c r="J243" s="137">
        <f t="shared" si="33"/>
        <v>2071.6988521010289</v>
      </c>
      <c r="K243" s="141"/>
      <c r="L243" s="142">
        <f t="shared" si="41"/>
        <v>3173673.3329518288</v>
      </c>
      <c r="M243" s="143">
        <f t="shared" si="36"/>
        <v>0.38032188661537653</v>
      </c>
      <c r="N243" s="142">
        <f t="shared" si="42"/>
        <v>164.77643353000076</v>
      </c>
      <c r="O243" s="48"/>
      <c r="P243" s="86">
        <f t="shared" si="37"/>
        <v>4.3211358970564495E-2</v>
      </c>
      <c r="Q243" s="86">
        <f t="shared" si="38"/>
        <v>0.20588630614617554</v>
      </c>
      <c r="R243" s="129"/>
      <c r="S243" s="69">
        <v>749</v>
      </c>
      <c r="T243" s="41" t="s">
        <v>267</v>
      </c>
      <c r="U243" s="32">
        <v>21423</v>
      </c>
      <c r="V243" s="32">
        <v>28203695.72819943</v>
      </c>
      <c r="W243" s="30">
        <v>6123115.8642573655</v>
      </c>
      <c r="X243" s="49">
        <v>34326811.592456795</v>
      </c>
      <c r="Y243" s="132">
        <v>-1819516</v>
      </c>
      <c r="Z243" s="49">
        <v>8344703.3805903411</v>
      </c>
      <c r="AA243" s="33">
        <f t="shared" si="39"/>
        <v>40851998.973047137</v>
      </c>
      <c r="AB243" s="50">
        <f t="shared" si="40"/>
        <v>1906.9224185710282</v>
      </c>
    </row>
    <row r="244" spans="1:28" ht="14.4" x14ac:dyDescent="0.3">
      <c r="A244" s="31">
        <v>751</v>
      </c>
      <c r="B244" s="130" t="s">
        <v>268</v>
      </c>
      <c r="C244" s="135">
        <v>2950</v>
      </c>
      <c r="D244" s="136">
        <v>6363937.5669066943</v>
      </c>
      <c r="E244" s="137">
        <v>1660965.564368584</v>
      </c>
      <c r="F244" s="138">
        <f t="shared" si="34"/>
        <v>8024903.1312752785</v>
      </c>
      <c r="G244" s="163">
        <v>350015</v>
      </c>
      <c r="H244" s="139">
        <v>1751007.3377359547</v>
      </c>
      <c r="I244" s="140">
        <f t="shared" si="35"/>
        <v>10125925.469011232</v>
      </c>
      <c r="J244" s="137">
        <f t="shared" si="33"/>
        <v>3432.517108139401</v>
      </c>
      <c r="K244" s="141"/>
      <c r="L244" s="142">
        <f t="shared" si="41"/>
        <v>692863.04065791517</v>
      </c>
      <c r="M244" s="143">
        <f t="shared" si="36"/>
        <v>0.46633392300646848</v>
      </c>
      <c r="N244" s="142">
        <f t="shared" si="42"/>
        <v>275.53503707068694</v>
      </c>
      <c r="O244" s="48"/>
      <c r="P244" s="86">
        <f t="shared" si="37"/>
        <v>4.9085177028439508E-2</v>
      </c>
      <c r="Q244" s="86">
        <f t="shared" si="38"/>
        <v>0.17852168914097755</v>
      </c>
      <c r="R244" s="129"/>
      <c r="S244" s="69">
        <v>751</v>
      </c>
      <c r="T244" s="41" t="s">
        <v>268</v>
      </c>
      <c r="U244" s="32">
        <v>2988</v>
      </c>
      <c r="V244" s="32">
        <v>5934825.2161066374</v>
      </c>
      <c r="W244" s="30">
        <v>1714604.3125861816</v>
      </c>
      <c r="X244" s="49">
        <v>7649429.5286928192</v>
      </c>
      <c r="Y244" s="131">
        <v>297867</v>
      </c>
      <c r="Z244" s="49">
        <v>1485765.8996604984</v>
      </c>
      <c r="AA244" s="33">
        <f t="shared" si="39"/>
        <v>9433062.4283533171</v>
      </c>
      <c r="AB244" s="50">
        <f t="shared" si="40"/>
        <v>3156.982071068714</v>
      </c>
    </row>
    <row r="245" spans="1:28" ht="14.4" x14ac:dyDescent="0.3">
      <c r="A245" s="31">
        <v>753</v>
      </c>
      <c r="B245" s="130" t="s">
        <v>426</v>
      </c>
      <c r="C245" s="135">
        <v>21687</v>
      </c>
      <c r="D245" s="136">
        <v>19556089.785202891</v>
      </c>
      <c r="E245" s="137">
        <v>-6251938.8988992833</v>
      </c>
      <c r="F245" s="138">
        <f t="shared" si="34"/>
        <v>13304150.886303607</v>
      </c>
      <c r="G245" s="162">
        <v>-2152662</v>
      </c>
      <c r="H245" s="139">
        <v>8059144.0525093926</v>
      </c>
      <c r="I245" s="140">
        <f t="shared" si="35"/>
        <v>19210632.938813001</v>
      </c>
      <c r="J245" s="137">
        <f t="shared" si="33"/>
        <v>885.81329546793017</v>
      </c>
      <c r="K245" s="141"/>
      <c r="L245" s="142">
        <f t="shared" si="41"/>
        <v>1545812.9229679219</v>
      </c>
      <c r="M245" s="143">
        <f t="shared" si="36"/>
        <v>0.24047895370541209</v>
      </c>
      <c r="N245" s="142">
        <f t="shared" si="42"/>
        <v>51.38627535243279</v>
      </c>
      <c r="O245" s="48"/>
      <c r="P245" s="86">
        <f t="shared" si="37"/>
        <v>-2.8864248101426515E-2</v>
      </c>
      <c r="Q245" s="86">
        <f t="shared" si="38"/>
        <v>0.25374455130549523</v>
      </c>
      <c r="R245" s="129"/>
      <c r="S245" s="69">
        <v>753</v>
      </c>
      <c r="T245" s="41" t="s">
        <v>269</v>
      </c>
      <c r="U245" s="32">
        <v>21170</v>
      </c>
      <c r="V245" s="32">
        <v>19503794.246424299</v>
      </c>
      <c r="W245" s="30">
        <v>-5804215.3149577659</v>
      </c>
      <c r="X245" s="49">
        <v>13699578.931466533</v>
      </c>
      <c r="Y245" s="132">
        <v>-2462818</v>
      </c>
      <c r="Z245" s="49">
        <v>6428059.0843785461</v>
      </c>
      <c r="AA245" s="33">
        <f t="shared" si="39"/>
        <v>17664820.015845079</v>
      </c>
      <c r="AB245" s="50">
        <f t="shared" si="40"/>
        <v>834.42702011549738</v>
      </c>
    </row>
    <row r="246" spans="1:28" ht="14.4" x14ac:dyDescent="0.3">
      <c r="A246" s="31">
        <v>755</v>
      </c>
      <c r="B246" s="130" t="s">
        <v>427</v>
      </c>
      <c r="C246" s="135">
        <v>6149</v>
      </c>
      <c r="D246" s="136">
        <v>5640310.8883594405</v>
      </c>
      <c r="E246" s="137">
        <v>-519637.06619682832</v>
      </c>
      <c r="F246" s="138">
        <f t="shared" si="34"/>
        <v>5120673.8221626123</v>
      </c>
      <c r="G246" s="163">
        <v>-1526827</v>
      </c>
      <c r="H246" s="139">
        <v>3002660.4767796029</v>
      </c>
      <c r="I246" s="140">
        <f t="shared" si="35"/>
        <v>6596507.2989422157</v>
      </c>
      <c r="J246" s="137">
        <f t="shared" si="33"/>
        <v>1072.7772481610368</v>
      </c>
      <c r="K246" s="141"/>
      <c r="L246" s="142">
        <f t="shared" si="41"/>
        <v>924360.4086963227</v>
      </c>
      <c r="M246" s="143">
        <f t="shared" si="36"/>
        <v>0.3904038403376231</v>
      </c>
      <c r="N246" s="142">
        <f t="shared" si="42"/>
        <v>149.72649303558637</v>
      </c>
      <c r="O246" s="48"/>
      <c r="P246" s="86">
        <f t="shared" si="37"/>
        <v>7.4852603647358684E-2</v>
      </c>
      <c r="Q246" s="86">
        <f t="shared" si="38"/>
        <v>0.26817437261083654</v>
      </c>
      <c r="R246" s="129"/>
      <c r="S246" s="69">
        <v>755</v>
      </c>
      <c r="T246" s="41" t="s">
        <v>270</v>
      </c>
      <c r="U246" s="32">
        <v>6145</v>
      </c>
      <c r="V246" s="32">
        <v>5374357.9359692251</v>
      </c>
      <c r="W246" s="30">
        <v>-610287.21149375942</v>
      </c>
      <c r="X246" s="49">
        <v>4764070.7244754657</v>
      </c>
      <c r="Y246" s="132">
        <v>-1459627</v>
      </c>
      <c r="Z246" s="49">
        <v>2367703.1657704273</v>
      </c>
      <c r="AA246" s="33">
        <f t="shared" si="39"/>
        <v>5672146.890245893</v>
      </c>
      <c r="AB246" s="50">
        <f t="shared" si="40"/>
        <v>923.05075512545045</v>
      </c>
    </row>
    <row r="247" spans="1:28" ht="14.4" x14ac:dyDescent="0.3">
      <c r="A247" s="31">
        <v>758</v>
      </c>
      <c r="B247" s="130" t="s">
        <v>271</v>
      </c>
      <c r="C247" s="135">
        <v>8266</v>
      </c>
      <c r="D247" s="136">
        <v>22522987.488908567</v>
      </c>
      <c r="E247" s="137">
        <v>838609.88055993733</v>
      </c>
      <c r="F247" s="138">
        <f t="shared" si="34"/>
        <v>23361597.369468503</v>
      </c>
      <c r="G247" s="162">
        <v>-1098117</v>
      </c>
      <c r="H247" s="139">
        <v>5009402.2418406028</v>
      </c>
      <c r="I247" s="140">
        <f t="shared" si="35"/>
        <v>27272882.611309104</v>
      </c>
      <c r="J247" s="137">
        <f t="shared" si="33"/>
        <v>3299.4051066185707</v>
      </c>
      <c r="K247" s="141"/>
      <c r="L247" s="142">
        <f t="shared" si="41"/>
        <v>59882.244586955756</v>
      </c>
      <c r="M247" s="143">
        <f t="shared" si="36"/>
        <v>1.397390882677167E-2</v>
      </c>
      <c r="N247" s="142">
        <f t="shared" si="42"/>
        <v>21.914998618793561</v>
      </c>
      <c r="O247" s="48"/>
      <c r="P247" s="86">
        <f t="shared" si="37"/>
        <v>-2.5247839172702458E-2</v>
      </c>
      <c r="Q247" s="86">
        <f t="shared" si="38"/>
        <v>0.16897639169916157</v>
      </c>
      <c r="R247" s="129"/>
      <c r="S247" s="69">
        <v>758</v>
      </c>
      <c r="T247" s="41" t="s">
        <v>271</v>
      </c>
      <c r="U247" s="32">
        <v>8303</v>
      </c>
      <c r="V247" s="32">
        <v>21602420.425614148</v>
      </c>
      <c r="W247" s="30">
        <v>2364284.4541584793</v>
      </c>
      <c r="X247" s="49">
        <v>23966704.879772626</v>
      </c>
      <c r="Y247" s="132">
        <v>-1038994</v>
      </c>
      <c r="Z247" s="49">
        <v>4285289.4869495211</v>
      </c>
      <c r="AA247" s="33">
        <f t="shared" si="39"/>
        <v>27213000.366722148</v>
      </c>
      <c r="AB247" s="50">
        <f t="shared" si="40"/>
        <v>3277.4901079997771</v>
      </c>
    </row>
    <row r="248" spans="1:28" ht="14.4" x14ac:dyDescent="0.3">
      <c r="A248" s="31">
        <v>759</v>
      </c>
      <c r="B248" s="130" t="s">
        <v>272</v>
      </c>
      <c r="C248" s="135">
        <v>2007</v>
      </c>
      <c r="D248" s="136">
        <v>5127383.6743488051</v>
      </c>
      <c r="E248" s="137">
        <v>2397832.356996675</v>
      </c>
      <c r="F248" s="138">
        <f t="shared" si="34"/>
        <v>7525216.0313454801</v>
      </c>
      <c r="G248" s="163">
        <v>-527956</v>
      </c>
      <c r="H248" s="139">
        <v>1547479.8836838698</v>
      </c>
      <c r="I248" s="140">
        <f t="shared" si="35"/>
        <v>8544739.9150293507</v>
      </c>
      <c r="J248" s="137">
        <f t="shared" si="33"/>
        <v>4257.4688166563783</v>
      </c>
      <c r="K248" s="141"/>
      <c r="L248" s="142">
        <f t="shared" si="41"/>
        <v>484162.72595467418</v>
      </c>
      <c r="M248" s="143">
        <f t="shared" si="36"/>
        <v>0.35052163571529732</v>
      </c>
      <c r="N248" s="142">
        <f t="shared" si="42"/>
        <v>329.3122917661849</v>
      </c>
      <c r="O248" s="48"/>
      <c r="P248" s="86">
        <f t="shared" si="37"/>
        <v>4.753330203630024E-2</v>
      </c>
      <c r="Q248" s="86">
        <f t="shared" si="38"/>
        <v>0.12033651288589331</v>
      </c>
      <c r="R248" s="129"/>
      <c r="S248" s="69">
        <v>759</v>
      </c>
      <c r="T248" s="41" t="s">
        <v>272</v>
      </c>
      <c r="U248" s="32">
        <v>2052</v>
      </c>
      <c r="V248" s="32">
        <v>4782174.6521088416</v>
      </c>
      <c r="W248" s="30">
        <v>2401574.0809550239</v>
      </c>
      <c r="X248" s="49">
        <v>7183748.7330638655</v>
      </c>
      <c r="Y248" s="132">
        <v>-504435</v>
      </c>
      <c r="Z248" s="49">
        <v>1381263.4560108113</v>
      </c>
      <c r="AA248" s="33">
        <f t="shared" si="39"/>
        <v>8060577.1890746765</v>
      </c>
      <c r="AB248" s="50">
        <f t="shared" si="40"/>
        <v>3928.1565248901934</v>
      </c>
    </row>
    <row r="249" spans="1:28" ht="14.4" x14ac:dyDescent="0.3">
      <c r="A249" s="31">
        <v>761</v>
      </c>
      <c r="B249" s="130" t="s">
        <v>273</v>
      </c>
      <c r="C249" s="135">
        <v>8646</v>
      </c>
      <c r="D249" s="136">
        <v>17275065.927778494</v>
      </c>
      <c r="E249" s="137">
        <v>6827629.79751366</v>
      </c>
      <c r="F249" s="138">
        <f t="shared" si="34"/>
        <v>24102695.725292154</v>
      </c>
      <c r="G249" s="162">
        <v>196104</v>
      </c>
      <c r="H249" s="139">
        <v>5922740.8529434418</v>
      </c>
      <c r="I249" s="140">
        <f t="shared" si="35"/>
        <v>30221540.578235596</v>
      </c>
      <c r="J249" s="137">
        <f t="shared" si="33"/>
        <v>3495.4361066661572</v>
      </c>
      <c r="K249" s="141"/>
      <c r="L249" s="142">
        <f t="shared" si="41"/>
        <v>2458477.9053704366</v>
      </c>
      <c r="M249" s="143">
        <f t="shared" si="36"/>
        <v>0.4774306353325064</v>
      </c>
      <c r="N249" s="142">
        <f t="shared" si="42"/>
        <v>308.3091783152031</v>
      </c>
      <c r="O249" s="48"/>
      <c r="P249" s="86">
        <f t="shared" si="37"/>
        <v>5.6630781527345464E-2</v>
      </c>
      <c r="Q249" s="86">
        <f t="shared" si="38"/>
        <v>0.1501823637111388</v>
      </c>
      <c r="R249" s="129"/>
      <c r="S249" s="69">
        <v>761</v>
      </c>
      <c r="T249" s="41" t="s">
        <v>273</v>
      </c>
      <c r="U249" s="32">
        <v>8711</v>
      </c>
      <c r="V249" s="32">
        <v>16128343.872482158</v>
      </c>
      <c r="W249" s="30">
        <v>6682552.939034191</v>
      </c>
      <c r="X249" s="49">
        <v>22810896.811516348</v>
      </c>
      <c r="Y249" s="132">
        <v>-197227</v>
      </c>
      <c r="Z249" s="49">
        <v>5149392.8613488125</v>
      </c>
      <c r="AA249" s="33">
        <f t="shared" si="39"/>
        <v>27763062.67286516</v>
      </c>
      <c r="AB249" s="50">
        <f t="shared" si="40"/>
        <v>3187.1269283509541</v>
      </c>
    </row>
    <row r="250" spans="1:28" ht="14.4" x14ac:dyDescent="0.3">
      <c r="A250" s="31">
        <v>762</v>
      </c>
      <c r="B250" s="130" t="s">
        <v>274</v>
      </c>
      <c r="C250" s="135">
        <v>3841</v>
      </c>
      <c r="D250" s="136">
        <v>11149817.534392036</v>
      </c>
      <c r="E250" s="137">
        <v>2415842.7459298712</v>
      </c>
      <c r="F250" s="138">
        <f t="shared" si="34"/>
        <v>13565660.280321907</v>
      </c>
      <c r="G250" s="163">
        <v>-113721</v>
      </c>
      <c r="H250" s="139">
        <v>2823722.0793582271</v>
      </c>
      <c r="I250" s="140">
        <f t="shared" si="35"/>
        <v>16275661.359680135</v>
      </c>
      <c r="J250" s="137">
        <f t="shared" si="33"/>
        <v>4237.350002520212</v>
      </c>
      <c r="K250" s="141"/>
      <c r="L250" s="142">
        <f t="shared" si="41"/>
        <v>91669.917300321162</v>
      </c>
      <c r="M250" s="143">
        <f t="shared" si="36"/>
        <v>3.6746079210344555E-2</v>
      </c>
      <c r="N250" s="142">
        <f t="shared" si="42"/>
        <v>84.414040913896315</v>
      </c>
      <c r="O250" s="48"/>
      <c r="P250" s="86">
        <f t="shared" si="37"/>
        <v>-1.6423049747827489E-2</v>
      </c>
      <c r="Q250" s="86">
        <f t="shared" si="38"/>
        <v>0.13189493622170767</v>
      </c>
      <c r="R250" s="129"/>
      <c r="S250" s="69">
        <v>762</v>
      </c>
      <c r="T250" s="41" t="s">
        <v>274</v>
      </c>
      <c r="U250" s="32">
        <v>3897</v>
      </c>
      <c r="V250" s="32">
        <v>10585516.697321581</v>
      </c>
      <c r="W250" s="30">
        <v>3206653.0732732872</v>
      </c>
      <c r="X250" s="49">
        <v>13792169.770594869</v>
      </c>
      <c r="Y250" s="131">
        <v>-102864</v>
      </c>
      <c r="Z250" s="49">
        <v>2494685.6717849439</v>
      </c>
      <c r="AA250" s="33">
        <f t="shared" si="39"/>
        <v>16183991.442379814</v>
      </c>
      <c r="AB250" s="50">
        <f t="shared" si="40"/>
        <v>4152.9359616063157</v>
      </c>
    </row>
    <row r="251" spans="1:28" ht="14.4" x14ac:dyDescent="0.3">
      <c r="A251" s="31">
        <v>765</v>
      </c>
      <c r="B251" s="130" t="s">
        <v>275</v>
      </c>
      <c r="C251" s="135">
        <v>10301</v>
      </c>
      <c r="D251" s="136">
        <v>18622116.434563495</v>
      </c>
      <c r="E251" s="137">
        <v>4550536.2692547292</v>
      </c>
      <c r="F251" s="138">
        <f t="shared" si="34"/>
        <v>23172652.703818224</v>
      </c>
      <c r="G251" s="162">
        <v>583704</v>
      </c>
      <c r="H251" s="139">
        <v>6219334.2896043025</v>
      </c>
      <c r="I251" s="140">
        <f t="shared" si="35"/>
        <v>29975690.993422527</v>
      </c>
      <c r="J251" s="137">
        <f t="shared" si="33"/>
        <v>2909.9787392896346</v>
      </c>
      <c r="K251" s="141"/>
      <c r="L251" s="142">
        <f t="shared" si="41"/>
        <v>1345390.2881336622</v>
      </c>
      <c r="M251" s="143">
        <f t="shared" si="36"/>
        <v>0.25271923901522636</v>
      </c>
      <c r="N251" s="142">
        <f t="shared" si="42"/>
        <v>140.01930572840547</v>
      </c>
      <c r="O251" s="48"/>
      <c r="P251" s="86">
        <f t="shared" si="37"/>
        <v>2.0308237143932484E-2</v>
      </c>
      <c r="Q251" s="86">
        <f t="shared" si="38"/>
        <v>0.16824496409175249</v>
      </c>
      <c r="R251" s="129"/>
      <c r="S251" s="69">
        <v>765</v>
      </c>
      <c r="T251" s="41" t="s">
        <v>275</v>
      </c>
      <c r="U251" s="32">
        <v>10336</v>
      </c>
      <c r="V251" s="32">
        <v>17833759.920934726</v>
      </c>
      <c r="W251" s="30">
        <v>4877663.8040011665</v>
      </c>
      <c r="X251" s="49">
        <v>22711423.724935893</v>
      </c>
      <c r="Y251" s="131">
        <v>595221</v>
      </c>
      <c r="Z251" s="49">
        <v>5323655.9803529736</v>
      </c>
      <c r="AA251" s="33">
        <f t="shared" si="39"/>
        <v>28630300.705288865</v>
      </c>
      <c r="AB251" s="50">
        <f t="shared" si="40"/>
        <v>2769.9594335612292</v>
      </c>
    </row>
    <row r="252" spans="1:28" ht="14.4" x14ac:dyDescent="0.3">
      <c r="A252" s="31">
        <v>768</v>
      </c>
      <c r="B252" s="130" t="s">
        <v>276</v>
      </c>
      <c r="C252" s="135">
        <v>2482</v>
      </c>
      <c r="D252" s="136">
        <v>7327831.5615762807</v>
      </c>
      <c r="E252" s="137">
        <v>1824382.1582221701</v>
      </c>
      <c r="F252" s="138">
        <f t="shared" si="34"/>
        <v>9152213.7197984513</v>
      </c>
      <c r="G252" s="163">
        <v>332110</v>
      </c>
      <c r="H252" s="139">
        <v>1879233.7719276301</v>
      </c>
      <c r="I252" s="140">
        <f t="shared" si="35"/>
        <v>11363557.491726082</v>
      </c>
      <c r="J252" s="137">
        <f t="shared" si="33"/>
        <v>4578.3873858686875</v>
      </c>
      <c r="K252" s="141"/>
      <c r="L252" s="142">
        <f t="shared" si="41"/>
        <v>153875.82643742301</v>
      </c>
      <c r="M252" s="143">
        <f t="shared" si="36"/>
        <v>9.1775088115148451E-2</v>
      </c>
      <c r="N252" s="142">
        <f t="shared" si="42"/>
        <v>80.120264966336435</v>
      </c>
      <c r="O252" s="48"/>
      <c r="P252" s="86">
        <f t="shared" si="37"/>
        <v>-7.2966857521273853E-3</v>
      </c>
      <c r="Q252" s="86">
        <f t="shared" si="38"/>
        <v>0.12081831825454703</v>
      </c>
      <c r="R252" s="129"/>
      <c r="S252" s="69">
        <v>768</v>
      </c>
      <c r="T252" s="41" t="s">
        <v>276</v>
      </c>
      <c r="U252" s="32">
        <v>2492</v>
      </c>
      <c r="V252" s="32">
        <v>7035376.3867731225</v>
      </c>
      <c r="W252" s="30">
        <v>2184109.0208410141</v>
      </c>
      <c r="X252" s="49">
        <v>9219485.4076141361</v>
      </c>
      <c r="Y252" s="131">
        <v>313534</v>
      </c>
      <c r="Z252" s="49">
        <v>1676662.2576745222</v>
      </c>
      <c r="AA252" s="33">
        <f t="shared" si="39"/>
        <v>11209681.665288659</v>
      </c>
      <c r="AB252" s="50">
        <f t="shared" si="40"/>
        <v>4498.2671209023511</v>
      </c>
    </row>
    <row r="253" spans="1:28" ht="14.4" x14ac:dyDescent="0.3">
      <c r="A253" s="31">
        <v>777</v>
      </c>
      <c r="B253" s="130" t="s">
        <v>277</v>
      </c>
      <c r="C253" s="135">
        <v>7594</v>
      </c>
      <c r="D253" s="136">
        <v>24600293.486886088</v>
      </c>
      <c r="E253" s="137">
        <v>6021476.5762525583</v>
      </c>
      <c r="F253" s="138">
        <f t="shared" si="34"/>
        <v>30621770.063138645</v>
      </c>
      <c r="G253" s="162">
        <v>-273690</v>
      </c>
      <c r="H253" s="139">
        <v>5123376.6364980619</v>
      </c>
      <c r="I253" s="140">
        <f t="shared" si="35"/>
        <v>35471456.699636705</v>
      </c>
      <c r="J253" s="137">
        <f t="shared" si="33"/>
        <v>4670.984553547104</v>
      </c>
      <c r="K253" s="141"/>
      <c r="L253" s="142">
        <f t="shared" si="41"/>
        <v>1882185.1815164164</v>
      </c>
      <c r="M253" s="143">
        <f t="shared" si="36"/>
        <v>0.41487827197673183</v>
      </c>
      <c r="N253" s="142">
        <f t="shared" si="42"/>
        <v>323.98422766121166</v>
      </c>
      <c r="O253" s="48"/>
      <c r="P253" s="86">
        <f t="shared" si="37"/>
        <v>4.4368863006574832E-2</v>
      </c>
      <c r="Q253" s="86">
        <f t="shared" si="38"/>
        <v>0.12931377130690547</v>
      </c>
      <c r="R253" s="129"/>
      <c r="S253" s="69">
        <v>777</v>
      </c>
      <c r="T253" s="41" t="s">
        <v>277</v>
      </c>
      <c r="U253" s="32">
        <v>7727</v>
      </c>
      <c r="V253" s="32">
        <v>23027325.723382633</v>
      </c>
      <c r="W253" s="30">
        <v>6293512.1029992728</v>
      </c>
      <c r="X253" s="49">
        <v>29320837.826381907</v>
      </c>
      <c r="Y253" s="132">
        <v>-268283</v>
      </c>
      <c r="Z253" s="49">
        <v>4536716.6917383838</v>
      </c>
      <c r="AA253" s="33">
        <f t="shared" si="39"/>
        <v>33589271.518120289</v>
      </c>
      <c r="AB253" s="50">
        <f t="shared" si="40"/>
        <v>4347.0003258858924</v>
      </c>
    </row>
    <row r="254" spans="1:28" ht="14.4" x14ac:dyDescent="0.3">
      <c r="A254" s="31">
        <v>778</v>
      </c>
      <c r="B254" s="130" t="s">
        <v>278</v>
      </c>
      <c r="C254" s="135">
        <v>6931</v>
      </c>
      <c r="D254" s="136">
        <v>17513430.043342359</v>
      </c>
      <c r="E254" s="137">
        <v>5620418.6386202294</v>
      </c>
      <c r="F254" s="138">
        <f t="shared" si="34"/>
        <v>23133848.681962587</v>
      </c>
      <c r="G254" s="163">
        <v>-102452</v>
      </c>
      <c r="H254" s="139">
        <v>4462013.2531239875</v>
      </c>
      <c r="I254" s="140">
        <f t="shared" si="35"/>
        <v>27493409.935086574</v>
      </c>
      <c r="J254" s="137">
        <f t="shared" si="33"/>
        <v>3966.7306211349842</v>
      </c>
      <c r="K254" s="141"/>
      <c r="L254" s="142">
        <f t="shared" si="41"/>
        <v>1256710.8969406411</v>
      </c>
      <c r="M254" s="143">
        <f t="shared" si="36"/>
        <v>0.32228113158947658</v>
      </c>
      <c r="N254" s="142">
        <f t="shared" si="42"/>
        <v>252.58862819246815</v>
      </c>
      <c r="O254" s="48"/>
      <c r="P254" s="86">
        <f t="shared" si="37"/>
        <v>3.788125398668285E-2</v>
      </c>
      <c r="Q254" s="86">
        <f t="shared" si="38"/>
        <v>0.14427485580397836</v>
      </c>
      <c r="R254" s="129"/>
      <c r="S254" s="69">
        <v>778</v>
      </c>
      <c r="T254" s="41" t="s">
        <v>278</v>
      </c>
      <c r="U254" s="32">
        <v>7064</v>
      </c>
      <c r="V254" s="32">
        <v>16547999.502059922</v>
      </c>
      <c r="W254" s="30">
        <v>5741495.1709592137</v>
      </c>
      <c r="X254" s="49">
        <v>22289494.673019134</v>
      </c>
      <c r="Y254" s="131">
        <v>47780</v>
      </c>
      <c r="Z254" s="49">
        <v>3899424.3651267989</v>
      </c>
      <c r="AA254" s="33">
        <f t="shared" si="39"/>
        <v>26236699.038145933</v>
      </c>
      <c r="AB254" s="50">
        <f t="shared" si="40"/>
        <v>3714.141992942516</v>
      </c>
    </row>
    <row r="255" spans="1:28" ht="14.4" x14ac:dyDescent="0.3">
      <c r="A255" s="31">
        <v>781</v>
      </c>
      <c r="B255" s="130" t="s">
        <v>279</v>
      </c>
      <c r="C255" s="135">
        <v>3631</v>
      </c>
      <c r="D255" s="136">
        <v>10402709.461151809</v>
      </c>
      <c r="E255" s="137">
        <v>2766518.9061582075</v>
      </c>
      <c r="F255" s="138">
        <f t="shared" si="34"/>
        <v>13169228.367310015</v>
      </c>
      <c r="G255" s="162">
        <v>-360235</v>
      </c>
      <c r="H255" s="139">
        <v>2629382.290256334</v>
      </c>
      <c r="I255" s="140">
        <f t="shared" si="35"/>
        <v>15438375.65756635</v>
      </c>
      <c r="J255" s="137">
        <f t="shared" si="33"/>
        <v>4251.8247473330621</v>
      </c>
      <c r="K255" s="141"/>
      <c r="L255" s="142">
        <f t="shared" si="41"/>
        <v>853172.7350342758</v>
      </c>
      <c r="M255" s="143">
        <f t="shared" si="36"/>
        <v>0.36065385792578625</v>
      </c>
      <c r="N255" s="142">
        <f t="shared" si="42"/>
        <v>263.52753034315947</v>
      </c>
      <c r="O255" s="48"/>
      <c r="P255" s="86">
        <f t="shared" si="37"/>
        <v>3.8804507661527987E-2</v>
      </c>
      <c r="Q255" s="86">
        <f t="shared" si="38"/>
        <v>0.11149457548545438</v>
      </c>
      <c r="R255" s="129"/>
      <c r="S255" s="69">
        <v>781</v>
      </c>
      <c r="T255" s="41" t="s">
        <v>279</v>
      </c>
      <c r="U255" s="32">
        <v>3657</v>
      </c>
      <c r="V255" s="32">
        <v>9573688.299558213</v>
      </c>
      <c r="W255" s="30">
        <v>3103603.982274015</v>
      </c>
      <c r="X255" s="49">
        <v>12677292.281832227</v>
      </c>
      <c r="Y255" s="132">
        <v>-457717</v>
      </c>
      <c r="Z255" s="49">
        <v>2365627.6406998476</v>
      </c>
      <c r="AA255" s="33">
        <f t="shared" si="39"/>
        <v>14585202.922532074</v>
      </c>
      <c r="AB255" s="50">
        <f t="shared" si="40"/>
        <v>3988.2972169899026</v>
      </c>
    </row>
    <row r="256" spans="1:28" ht="14.4" x14ac:dyDescent="0.3">
      <c r="A256" s="31">
        <v>783</v>
      </c>
      <c r="B256" s="130" t="s">
        <v>280</v>
      </c>
      <c r="C256" s="135">
        <v>6646</v>
      </c>
      <c r="D256" s="136">
        <v>10006517.226093465</v>
      </c>
      <c r="E256" s="137">
        <v>2424447.6214430551</v>
      </c>
      <c r="F256" s="138">
        <f t="shared" si="34"/>
        <v>12430964.847536521</v>
      </c>
      <c r="G256" s="163">
        <v>-294267</v>
      </c>
      <c r="H256" s="139">
        <v>4102893.0695961164</v>
      </c>
      <c r="I256" s="140">
        <f t="shared" si="35"/>
        <v>16239590.917132638</v>
      </c>
      <c r="J256" s="137">
        <f t="shared" si="33"/>
        <v>2443.513529511381</v>
      </c>
      <c r="K256" s="141"/>
      <c r="L256" s="142">
        <f t="shared" si="41"/>
        <v>1582496.7926784903</v>
      </c>
      <c r="M256" s="143">
        <f t="shared" si="36"/>
        <v>0.45013755109031145</v>
      </c>
      <c r="N256" s="142">
        <f t="shared" si="42"/>
        <v>262.72285484181566</v>
      </c>
      <c r="O256" s="48"/>
      <c r="P256" s="86">
        <f t="shared" si="37"/>
        <v>7.1897960042668574E-2</v>
      </c>
      <c r="Q256" s="86">
        <f t="shared" si="38"/>
        <v>0.16705844035705875</v>
      </c>
      <c r="R256" s="129"/>
      <c r="S256" s="69">
        <v>783</v>
      </c>
      <c r="T256" s="41" t="s">
        <v>280</v>
      </c>
      <c r="U256" s="32">
        <v>6721</v>
      </c>
      <c r="V256" s="32">
        <v>9186097.4671768434</v>
      </c>
      <c r="W256" s="30">
        <v>2411055.7236377806</v>
      </c>
      <c r="X256" s="49">
        <v>11597153.190814624</v>
      </c>
      <c r="Y256" s="132">
        <v>-455644</v>
      </c>
      <c r="Z256" s="49">
        <v>3515584.9336395236</v>
      </c>
      <c r="AA256" s="33">
        <f t="shared" si="39"/>
        <v>14657094.124454148</v>
      </c>
      <c r="AB256" s="50">
        <f t="shared" si="40"/>
        <v>2180.7906746695653</v>
      </c>
    </row>
    <row r="257" spans="1:28" ht="14.4" x14ac:dyDescent="0.3">
      <c r="A257" s="31">
        <v>785</v>
      </c>
      <c r="B257" s="130" t="s">
        <v>281</v>
      </c>
      <c r="C257" s="135">
        <v>2737</v>
      </c>
      <c r="D257" s="136">
        <v>10575183.847116223</v>
      </c>
      <c r="E257" s="137">
        <v>2661956.1371458564</v>
      </c>
      <c r="F257" s="138">
        <f t="shared" si="34"/>
        <v>13237139.984262079</v>
      </c>
      <c r="G257" s="162">
        <v>193781</v>
      </c>
      <c r="H257" s="139">
        <v>1945998.0929582927</v>
      </c>
      <c r="I257" s="140">
        <f t="shared" si="35"/>
        <v>15376919.077220371</v>
      </c>
      <c r="J257" s="137">
        <f t="shared" si="33"/>
        <v>5618.1655378956411</v>
      </c>
      <c r="K257" s="141"/>
      <c r="L257" s="142">
        <f t="shared" si="41"/>
        <v>2131966.7329840735</v>
      </c>
      <c r="M257" s="143">
        <f t="shared" si="36"/>
        <v>1.2335605572279673</v>
      </c>
      <c r="N257" s="142">
        <f t="shared" si="42"/>
        <v>874.27143179381528</v>
      </c>
      <c r="O257" s="48"/>
      <c r="P257" s="86">
        <f t="shared" si="37"/>
        <v>0.15705583207696172</v>
      </c>
      <c r="Q257" s="86">
        <f t="shared" si="38"/>
        <v>0.12595870037533352</v>
      </c>
      <c r="R257" s="129"/>
      <c r="S257" s="69">
        <v>785</v>
      </c>
      <c r="T257" s="41" t="s">
        <v>281</v>
      </c>
      <c r="U257" s="32">
        <v>2792</v>
      </c>
      <c r="V257" s="32">
        <v>8669019.5754723269</v>
      </c>
      <c r="W257" s="30">
        <v>2771344.5083427811</v>
      </c>
      <c r="X257" s="49">
        <v>11440364.083815109</v>
      </c>
      <c r="Y257" s="131">
        <v>76285</v>
      </c>
      <c r="Z257" s="49">
        <v>1728303.2604211881</v>
      </c>
      <c r="AA257" s="33">
        <f t="shared" si="39"/>
        <v>13244952.344236298</v>
      </c>
      <c r="AB257" s="50">
        <f t="shared" si="40"/>
        <v>4743.8941061018259</v>
      </c>
    </row>
    <row r="258" spans="1:28" ht="14.4" x14ac:dyDescent="0.3">
      <c r="A258" s="31">
        <v>790</v>
      </c>
      <c r="B258" s="130" t="s">
        <v>282</v>
      </c>
      <c r="C258" s="135">
        <v>24052</v>
      </c>
      <c r="D258" s="136">
        <v>45306331.25188382</v>
      </c>
      <c r="E258" s="137">
        <v>17969921.231862497</v>
      </c>
      <c r="F258" s="138">
        <f t="shared" si="34"/>
        <v>63276252.48374632</v>
      </c>
      <c r="G258" s="163">
        <v>-2062635</v>
      </c>
      <c r="H258" s="139">
        <v>14698097.449485449</v>
      </c>
      <c r="I258" s="140">
        <f t="shared" si="35"/>
        <v>75911714.933231771</v>
      </c>
      <c r="J258" s="137">
        <f t="shared" si="33"/>
        <v>3156.1497976564015</v>
      </c>
      <c r="K258" s="141"/>
      <c r="L258" s="142">
        <f t="shared" si="41"/>
        <v>6071829.9117593318</v>
      </c>
      <c r="M258" s="143">
        <f t="shared" si="36"/>
        <v>0.48243838236992853</v>
      </c>
      <c r="N258" s="142">
        <f t="shared" si="42"/>
        <v>279.35756544185915</v>
      </c>
      <c r="O258" s="48"/>
      <c r="P258" s="86">
        <f t="shared" si="37"/>
        <v>6.4956932712799897E-2</v>
      </c>
      <c r="Q258" s="86">
        <f t="shared" si="38"/>
        <v>0.16784008453733423</v>
      </c>
      <c r="R258" s="129"/>
      <c r="S258" s="69">
        <v>790</v>
      </c>
      <c r="T258" s="41" t="s">
        <v>282</v>
      </c>
      <c r="U258" s="32">
        <v>24277</v>
      </c>
      <c r="V258" s="32">
        <v>41657236.636146314</v>
      </c>
      <c r="W258" s="30">
        <v>17759487.683926087</v>
      </c>
      <c r="X258" s="49">
        <v>59416724.320072398</v>
      </c>
      <c r="Y258" s="132">
        <v>-2162550</v>
      </c>
      <c r="Z258" s="49">
        <v>12585710.701400036</v>
      </c>
      <c r="AA258" s="33">
        <f t="shared" si="39"/>
        <v>69839885.021472439</v>
      </c>
      <c r="AB258" s="50">
        <f t="shared" si="40"/>
        <v>2876.7922322145423</v>
      </c>
    </row>
    <row r="259" spans="1:28" ht="14.4" x14ac:dyDescent="0.3">
      <c r="A259" s="31">
        <v>791</v>
      </c>
      <c r="B259" s="130" t="s">
        <v>283</v>
      </c>
      <c r="C259" s="135">
        <v>5203</v>
      </c>
      <c r="D259" s="136">
        <v>15812647.083456455</v>
      </c>
      <c r="E259" s="137">
        <v>5345153.5667477427</v>
      </c>
      <c r="F259" s="138">
        <f t="shared" si="34"/>
        <v>21157800.650204197</v>
      </c>
      <c r="G259" s="162">
        <v>-107294</v>
      </c>
      <c r="H259" s="139">
        <v>4035940.0692541944</v>
      </c>
      <c r="I259" s="140">
        <f t="shared" si="35"/>
        <v>25086446.71945839</v>
      </c>
      <c r="J259" s="137">
        <f t="shared" si="33"/>
        <v>4821.5350219985376</v>
      </c>
      <c r="K259" s="141"/>
      <c r="L259" s="142">
        <f t="shared" si="41"/>
        <v>1365700.1913421638</v>
      </c>
      <c r="M259" s="143">
        <f t="shared" si="36"/>
        <v>0.38166415528902126</v>
      </c>
      <c r="N259" s="142">
        <f t="shared" si="42"/>
        <v>286.8864790590942</v>
      </c>
      <c r="O259" s="48"/>
      <c r="P259" s="86">
        <f t="shared" si="37"/>
        <v>4.1335802374173891E-2</v>
      </c>
      <c r="Q259" s="86">
        <f t="shared" si="38"/>
        <v>0.12790030132103092</v>
      </c>
      <c r="R259" s="129"/>
      <c r="S259" s="69">
        <v>791</v>
      </c>
      <c r="T259" s="41" t="s">
        <v>283</v>
      </c>
      <c r="U259" s="32">
        <v>5231</v>
      </c>
      <c r="V259" s="32">
        <v>14736278.172711635</v>
      </c>
      <c r="W259" s="30">
        <v>5581664.0337945335</v>
      </c>
      <c r="X259" s="49">
        <v>20317942.20650617</v>
      </c>
      <c r="Y259" s="132">
        <v>-175473</v>
      </c>
      <c r="Z259" s="49">
        <v>3578277.3216100568</v>
      </c>
      <c r="AA259" s="33">
        <f t="shared" si="39"/>
        <v>23720746.528116226</v>
      </c>
      <c r="AB259" s="50">
        <f t="shared" si="40"/>
        <v>4534.6485429394434</v>
      </c>
    </row>
    <row r="260" spans="1:28" ht="14.4" x14ac:dyDescent="0.3">
      <c r="A260" s="31">
        <v>831</v>
      </c>
      <c r="B260" s="130" t="s">
        <v>284</v>
      </c>
      <c r="C260" s="135">
        <v>4628</v>
      </c>
      <c r="D260" s="136">
        <v>5293013.293699773</v>
      </c>
      <c r="E260" s="137">
        <v>657585.77651530888</v>
      </c>
      <c r="F260" s="138">
        <f t="shared" si="34"/>
        <v>5950599.0702150818</v>
      </c>
      <c r="G260" s="163">
        <v>-1110649</v>
      </c>
      <c r="H260" s="139">
        <v>2292126.9113794155</v>
      </c>
      <c r="I260" s="140">
        <f t="shared" si="35"/>
        <v>7132076.9815944973</v>
      </c>
      <c r="J260" s="137">
        <f t="shared" si="33"/>
        <v>1541.0710850463477</v>
      </c>
      <c r="K260" s="141"/>
      <c r="L260" s="142">
        <f t="shared" si="41"/>
        <v>90009.737305227667</v>
      </c>
      <c r="M260" s="143">
        <f t="shared" si="36"/>
        <v>4.6326502397958484E-2</v>
      </c>
      <c r="N260" s="142">
        <f t="shared" si="42"/>
        <v>33.456603288850374</v>
      </c>
      <c r="O260" s="48"/>
      <c r="P260" s="86">
        <f t="shared" si="37"/>
        <v>-3.116147109336731E-2</v>
      </c>
      <c r="Q260" s="86">
        <f t="shared" si="38"/>
        <v>0.17971928410768179</v>
      </c>
      <c r="R260" s="129"/>
      <c r="S260" s="69">
        <v>831</v>
      </c>
      <c r="T260" s="41" t="s">
        <v>284</v>
      </c>
      <c r="U260" s="32">
        <v>4671</v>
      </c>
      <c r="V260" s="32">
        <v>5277506.9934051493</v>
      </c>
      <c r="W260" s="30">
        <v>864485.60151212313</v>
      </c>
      <c r="X260" s="49">
        <v>6141992.5949172722</v>
      </c>
      <c r="Y260" s="132">
        <v>-1042868</v>
      </c>
      <c r="Z260" s="49">
        <v>1942942.6493719977</v>
      </c>
      <c r="AA260" s="33">
        <f t="shared" si="39"/>
        <v>7042067.2442892697</v>
      </c>
      <c r="AB260" s="50">
        <f t="shared" si="40"/>
        <v>1507.6144817574973</v>
      </c>
    </row>
    <row r="261" spans="1:28" ht="14.4" x14ac:dyDescent="0.3">
      <c r="A261" s="31">
        <v>832</v>
      </c>
      <c r="B261" s="130" t="s">
        <v>285</v>
      </c>
      <c r="C261" s="135">
        <v>3916</v>
      </c>
      <c r="D261" s="136">
        <v>14464411.751336411</v>
      </c>
      <c r="E261" s="137">
        <v>3603739.5013479162</v>
      </c>
      <c r="F261" s="138">
        <f t="shared" si="34"/>
        <v>18068151.252684325</v>
      </c>
      <c r="G261" s="162">
        <v>-82873</v>
      </c>
      <c r="H261" s="139">
        <v>2548011.3491018023</v>
      </c>
      <c r="I261" s="140">
        <f t="shared" si="35"/>
        <v>20533289.601786129</v>
      </c>
      <c r="J261" s="137">
        <f t="shared" si="33"/>
        <v>5243.4345254816471</v>
      </c>
      <c r="K261" s="141"/>
      <c r="L261" s="142">
        <f t="shared" si="41"/>
        <v>637089.92171633616</v>
      </c>
      <c r="M261" s="143">
        <f t="shared" si="36"/>
        <v>0.28299652842508599</v>
      </c>
      <c r="N261" s="142">
        <f t="shared" si="42"/>
        <v>239.36015926691016</v>
      </c>
      <c r="O261" s="48"/>
      <c r="P261" s="86">
        <f t="shared" si="37"/>
        <v>1.5882866476584212E-2</v>
      </c>
      <c r="Q261" s="86">
        <f t="shared" si="38"/>
        <v>0.13183138141775474</v>
      </c>
      <c r="R261" s="129"/>
      <c r="S261" s="69">
        <v>832</v>
      </c>
      <c r="T261" s="41" t="s">
        <v>285</v>
      </c>
      <c r="U261" s="32">
        <v>3976</v>
      </c>
      <c r="V261" s="32">
        <v>13978083.338423712</v>
      </c>
      <c r="W261" s="30">
        <v>3807580.5889054448</v>
      </c>
      <c r="X261" s="49">
        <v>17785663.927329157</v>
      </c>
      <c r="Y261" s="132">
        <v>-140693</v>
      </c>
      <c r="Z261" s="49">
        <v>2251228.7527406355</v>
      </c>
      <c r="AA261" s="33">
        <f t="shared" si="39"/>
        <v>19896199.680069793</v>
      </c>
      <c r="AB261" s="50">
        <f t="shared" si="40"/>
        <v>5004.074366214737</v>
      </c>
    </row>
    <row r="262" spans="1:28" ht="14.4" x14ac:dyDescent="0.3">
      <c r="A262" s="31">
        <v>833</v>
      </c>
      <c r="B262" s="130" t="s">
        <v>428</v>
      </c>
      <c r="C262" s="135">
        <v>1659</v>
      </c>
      <c r="D262" s="136">
        <v>3508032.7522423822</v>
      </c>
      <c r="E262" s="137">
        <v>823998.64982898673</v>
      </c>
      <c r="F262" s="138">
        <f t="shared" si="34"/>
        <v>4332031.4020713689</v>
      </c>
      <c r="G262" s="163">
        <v>-377556</v>
      </c>
      <c r="H262" s="139">
        <v>1095849.5119448639</v>
      </c>
      <c r="I262" s="140">
        <f t="shared" si="35"/>
        <v>5050324.9140162328</v>
      </c>
      <c r="J262" s="137">
        <f t="shared" si="33"/>
        <v>3044.1982604076147</v>
      </c>
      <c r="K262" s="141"/>
      <c r="L262" s="142">
        <f t="shared" si="41"/>
        <v>440038.13652601652</v>
      </c>
      <c r="M262" s="143">
        <f t="shared" si="36"/>
        <v>0.4717634693684718</v>
      </c>
      <c r="N262" s="142">
        <f t="shared" si="42"/>
        <v>231.33262435501183</v>
      </c>
      <c r="O262" s="48"/>
      <c r="P262" s="86">
        <f t="shared" si="37"/>
        <v>7.2376002363712333E-2</v>
      </c>
      <c r="Q262" s="86">
        <f t="shared" si="38"/>
        <v>0.17485673342380847</v>
      </c>
      <c r="R262" s="129"/>
      <c r="S262" s="69">
        <v>833</v>
      </c>
      <c r="T262" s="41" t="s">
        <v>286</v>
      </c>
      <c r="U262" s="32">
        <v>1639</v>
      </c>
      <c r="V262" s="32">
        <v>3233918.5877188016</v>
      </c>
      <c r="W262" s="30">
        <v>805738.57779290434</v>
      </c>
      <c r="X262" s="49">
        <v>4039657.1655117059</v>
      </c>
      <c r="Y262" s="132">
        <v>-362122</v>
      </c>
      <c r="Z262" s="49">
        <v>932751.61197851005</v>
      </c>
      <c r="AA262" s="33">
        <f t="shared" si="39"/>
        <v>4610286.7774902163</v>
      </c>
      <c r="AB262" s="50">
        <f t="shared" si="40"/>
        <v>2812.8656360526029</v>
      </c>
    </row>
    <row r="263" spans="1:28" ht="14.4" x14ac:dyDescent="0.3">
      <c r="A263" s="31">
        <v>834</v>
      </c>
      <c r="B263" s="130" t="s">
        <v>287</v>
      </c>
      <c r="C263" s="135">
        <v>6016</v>
      </c>
      <c r="D263" s="136">
        <v>9015037.2335907165</v>
      </c>
      <c r="E263" s="137">
        <v>2959112.8986967886</v>
      </c>
      <c r="F263" s="138">
        <f t="shared" si="34"/>
        <v>11974150.132287506</v>
      </c>
      <c r="G263" s="162">
        <v>-1432150</v>
      </c>
      <c r="H263" s="139">
        <v>3683046.4063711497</v>
      </c>
      <c r="I263" s="140">
        <f t="shared" si="35"/>
        <v>14225046.538658656</v>
      </c>
      <c r="J263" s="137">
        <f t="shared" si="33"/>
        <v>2364.5356613461863</v>
      </c>
      <c r="K263" s="141"/>
      <c r="L263" s="142">
        <f t="shared" si="41"/>
        <v>1364224.0450318754</v>
      </c>
      <c r="M263" s="143">
        <f t="shared" si="36"/>
        <v>0.4323212506388156</v>
      </c>
      <c r="N263" s="142">
        <f t="shared" si="42"/>
        <v>226.41055849884106</v>
      </c>
      <c r="O263" s="48"/>
      <c r="P263" s="86">
        <f t="shared" si="37"/>
        <v>7.4947524681205246E-2</v>
      </c>
      <c r="Q263" s="86">
        <f t="shared" si="38"/>
        <v>0.16715376360777134</v>
      </c>
      <c r="R263" s="129"/>
      <c r="S263" s="69">
        <v>834</v>
      </c>
      <c r="T263" s="41" t="s">
        <v>287</v>
      </c>
      <c r="U263" s="32">
        <v>6015</v>
      </c>
      <c r="V263" s="32">
        <v>8241379.7244329909</v>
      </c>
      <c r="W263" s="30">
        <v>2897908.3406645604</v>
      </c>
      <c r="X263" s="49">
        <v>11139288.065097552</v>
      </c>
      <c r="Y263" s="132">
        <v>-1434045</v>
      </c>
      <c r="Z263" s="49">
        <v>3155579.428529229</v>
      </c>
      <c r="AA263" s="33">
        <f t="shared" si="39"/>
        <v>12860822.493626781</v>
      </c>
      <c r="AB263" s="50">
        <f t="shared" si="40"/>
        <v>2138.1251028473453</v>
      </c>
    </row>
    <row r="264" spans="1:28" ht="14.4" x14ac:dyDescent="0.3">
      <c r="A264" s="31">
        <v>837</v>
      </c>
      <c r="B264" s="130" t="s">
        <v>429</v>
      </c>
      <c r="C264" s="135">
        <v>241009</v>
      </c>
      <c r="D264" s="136">
        <v>169703583.91210771</v>
      </c>
      <c r="E264" s="137">
        <v>9844761.8581637256</v>
      </c>
      <c r="F264" s="138">
        <f t="shared" si="34"/>
        <v>179548345.77027142</v>
      </c>
      <c r="G264" s="163">
        <v>76109760</v>
      </c>
      <c r="H264" s="139">
        <v>115881104.80694591</v>
      </c>
      <c r="I264" s="140">
        <f t="shared" si="35"/>
        <v>371539210.57721734</v>
      </c>
      <c r="J264" s="137">
        <f t="shared" si="33"/>
        <v>1541.5989053405365</v>
      </c>
      <c r="K264" s="141"/>
      <c r="L264" s="142">
        <f t="shared" si="41"/>
        <v>10659104.104290962</v>
      </c>
      <c r="M264" s="143">
        <f t="shared" si="36"/>
        <v>0.10606295125479558</v>
      </c>
      <c r="N264" s="142">
        <f t="shared" si="42"/>
        <v>26.187355525610883</v>
      </c>
      <c r="O264" s="48"/>
      <c r="P264" s="86">
        <f t="shared" si="37"/>
        <v>-3.5678709860715307E-2</v>
      </c>
      <c r="Q264" s="86">
        <f t="shared" si="38"/>
        <v>0.15306988750988748</v>
      </c>
      <c r="R264" s="129"/>
      <c r="S264" s="69">
        <v>837</v>
      </c>
      <c r="T264" s="41" t="s">
        <v>288</v>
      </c>
      <c r="U264" s="32">
        <v>238140</v>
      </c>
      <c r="V264" s="32">
        <v>174004736.81632331</v>
      </c>
      <c r="W264" s="30">
        <v>12186678.437339505</v>
      </c>
      <c r="X264" s="49">
        <v>186191415.25366282</v>
      </c>
      <c r="Y264" s="131">
        <v>74190789</v>
      </c>
      <c r="Z264" s="49">
        <v>100497902.21926355</v>
      </c>
      <c r="AA264" s="33">
        <f t="shared" si="39"/>
        <v>360880106.47292638</v>
      </c>
      <c r="AB264" s="50">
        <f t="shared" si="40"/>
        <v>1515.4115498149256</v>
      </c>
    </row>
    <row r="265" spans="1:28" ht="14.4" x14ac:dyDescent="0.3">
      <c r="A265" s="31">
        <v>844</v>
      </c>
      <c r="B265" s="130" t="s">
        <v>289</v>
      </c>
      <c r="C265" s="135">
        <v>1503</v>
      </c>
      <c r="D265" s="136">
        <v>4490428.9786403952</v>
      </c>
      <c r="E265" s="137">
        <v>1511486.2428385809</v>
      </c>
      <c r="F265" s="138">
        <f t="shared" si="34"/>
        <v>6001915.2214789763</v>
      </c>
      <c r="G265" s="162">
        <v>-322421</v>
      </c>
      <c r="H265" s="139">
        <v>1206536.7820355974</v>
      </c>
      <c r="I265" s="140">
        <f t="shared" si="35"/>
        <v>6886031.0035145739</v>
      </c>
      <c r="J265" s="137">
        <f t="shared" si="33"/>
        <v>4581.5242871021783</v>
      </c>
      <c r="K265" s="141"/>
      <c r="L265" s="142">
        <f t="shared" si="41"/>
        <v>159107.25684073288</v>
      </c>
      <c r="M265" s="143">
        <f t="shared" si="36"/>
        <v>0.15115769543011282</v>
      </c>
      <c r="N265" s="142">
        <f t="shared" si="42"/>
        <v>155.91655902728326</v>
      </c>
      <c r="O265" s="48"/>
      <c r="P265" s="86">
        <f t="shared" si="37"/>
        <v>-1.0595016411628189E-2</v>
      </c>
      <c r="Q265" s="86">
        <f t="shared" si="38"/>
        <v>0.14625393615280413</v>
      </c>
      <c r="R265" s="129"/>
      <c r="S265" s="69">
        <v>844</v>
      </c>
      <c r="T265" s="41" t="s">
        <v>289</v>
      </c>
      <c r="U265" s="32">
        <v>1520</v>
      </c>
      <c r="V265" s="32">
        <v>4347432.388248208</v>
      </c>
      <c r="W265" s="30">
        <v>1718754.1794717603</v>
      </c>
      <c r="X265" s="49">
        <v>6066186.567719968</v>
      </c>
      <c r="Y265" s="132">
        <v>-391854</v>
      </c>
      <c r="Z265" s="49">
        <v>1052591.1789538728</v>
      </c>
      <c r="AA265" s="33">
        <f t="shared" si="39"/>
        <v>6726923.746673841</v>
      </c>
      <c r="AB265" s="50">
        <f t="shared" si="40"/>
        <v>4425.607728074895</v>
      </c>
    </row>
    <row r="266" spans="1:28" ht="14.4" x14ac:dyDescent="0.3">
      <c r="A266" s="31">
        <v>845</v>
      </c>
      <c r="B266" s="130" t="s">
        <v>290</v>
      </c>
      <c r="C266" s="135">
        <v>2925</v>
      </c>
      <c r="D266" s="136">
        <v>7865545.4151989501</v>
      </c>
      <c r="E266" s="137">
        <v>2351102.2456055703</v>
      </c>
      <c r="F266" s="138">
        <f t="shared" si="34"/>
        <v>10216647.660804521</v>
      </c>
      <c r="G266" s="163">
        <v>-107289</v>
      </c>
      <c r="H266" s="139">
        <v>1889973.1262767653</v>
      </c>
      <c r="I266" s="140">
        <f t="shared" si="35"/>
        <v>11999331.787081286</v>
      </c>
      <c r="J266" s="137">
        <f t="shared" ref="J266:J303" si="43">I266/C266</f>
        <v>4102.335653703004</v>
      </c>
      <c r="K266" s="141"/>
      <c r="L266" s="142">
        <f t="shared" si="41"/>
        <v>637794.49588068761</v>
      </c>
      <c r="M266" s="143">
        <f t="shared" si="36"/>
        <v>0.3927443797402011</v>
      </c>
      <c r="N266" s="142">
        <f t="shared" si="42"/>
        <v>316.41852901103493</v>
      </c>
      <c r="O266" s="48"/>
      <c r="P266" s="86">
        <f t="shared" si="37"/>
        <v>3.2259019314444304E-2</v>
      </c>
      <c r="Q266" s="86">
        <f t="shared" si="38"/>
        <v>0.16381738632011467</v>
      </c>
      <c r="R266" s="129"/>
      <c r="S266" s="69">
        <v>845</v>
      </c>
      <c r="T266" s="41" t="s">
        <v>290</v>
      </c>
      <c r="U266" s="32">
        <v>3001</v>
      </c>
      <c r="V266" s="32">
        <v>7460366.6118603032</v>
      </c>
      <c r="W266" s="30">
        <v>2437001.6548657338</v>
      </c>
      <c r="X266" s="49">
        <v>9897368.2667260375</v>
      </c>
      <c r="Y266" s="132">
        <v>-159774</v>
      </c>
      <c r="Z266" s="49">
        <v>1623943.0244745607</v>
      </c>
      <c r="AA266" s="33">
        <f t="shared" si="39"/>
        <v>11361537.291200599</v>
      </c>
      <c r="AB266" s="50">
        <f t="shared" si="40"/>
        <v>3785.9171246919691</v>
      </c>
    </row>
    <row r="267" spans="1:28" ht="14.4" x14ac:dyDescent="0.3">
      <c r="A267" s="31">
        <v>846</v>
      </c>
      <c r="B267" s="130" t="s">
        <v>430</v>
      </c>
      <c r="C267" s="135">
        <v>4994</v>
      </c>
      <c r="D267" s="136">
        <v>12592888.675741691</v>
      </c>
      <c r="E267" s="137">
        <v>5051591.7685663383</v>
      </c>
      <c r="F267" s="138">
        <f t="shared" ref="F267:F303" si="44">D267+E267</f>
        <v>17644480.444308028</v>
      </c>
      <c r="G267" s="162">
        <v>-451698</v>
      </c>
      <c r="H267" s="139">
        <v>3719486.9559997316</v>
      </c>
      <c r="I267" s="140">
        <f t="shared" ref="I267:I303" si="45">SUM(F267+G267+H267)</f>
        <v>20912269.40030776</v>
      </c>
      <c r="J267" s="137">
        <f t="shared" si="43"/>
        <v>4187.4788546871769</v>
      </c>
      <c r="K267" s="141"/>
      <c r="L267" s="142">
        <f t="shared" si="41"/>
        <v>1783959.286654979</v>
      </c>
      <c r="M267" s="143">
        <f t="shared" ref="M267:M330" si="46">L267/Z267</f>
        <v>0.54248742232728908</v>
      </c>
      <c r="N267" s="142">
        <f t="shared" si="42"/>
        <v>419.0962475845804</v>
      </c>
      <c r="O267" s="48"/>
      <c r="P267" s="86">
        <f t="shared" ref="P267:P303" si="47">F267/X267-1</f>
        <v>8.4196382953631632E-2</v>
      </c>
      <c r="Q267" s="86">
        <f t="shared" ref="Q267:Q303" si="48">H267/Z267-1</f>
        <v>0.13106554966492934</v>
      </c>
      <c r="R267" s="129"/>
      <c r="S267" s="69">
        <v>846</v>
      </c>
      <c r="T267" s="41" t="s">
        <v>291</v>
      </c>
      <c r="U267" s="32">
        <v>5076</v>
      </c>
      <c r="V267" s="32">
        <v>11318443.55810276</v>
      </c>
      <c r="W267" s="30">
        <v>4955804.0982488478</v>
      </c>
      <c r="X267" s="49">
        <v>16274247.656351607</v>
      </c>
      <c r="Y267" s="132">
        <v>-434418</v>
      </c>
      <c r="Z267" s="49">
        <v>3288480.4573011748</v>
      </c>
      <c r="AA267" s="33">
        <f t="shared" ref="AA267:AA303" si="49">SUM(X267:Z267)</f>
        <v>19128310.113652781</v>
      </c>
      <c r="AB267" s="50">
        <f t="shared" ref="AB267:AB303" si="50">AA267/U267</f>
        <v>3768.3826071025965</v>
      </c>
    </row>
    <row r="268" spans="1:28" ht="14.4" x14ac:dyDescent="0.3">
      <c r="A268" s="31">
        <v>848</v>
      </c>
      <c r="B268" s="130" t="s">
        <v>292</v>
      </c>
      <c r="C268" s="135">
        <v>4307</v>
      </c>
      <c r="D268" s="136">
        <v>10714355.049695775</v>
      </c>
      <c r="E268" s="137">
        <v>4504388.2714939117</v>
      </c>
      <c r="F268" s="138">
        <f t="shared" si="44"/>
        <v>15218743.321189687</v>
      </c>
      <c r="G268" s="163">
        <v>547289</v>
      </c>
      <c r="H268" s="139">
        <v>3165633.6330447053</v>
      </c>
      <c r="I268" s="140">
        <f t="shared" si="45"/>
        <v>18931665.954234391</v>
      </c>
      <c r="J268" s="137">
        <f t="shared" si="43"/>
        <v>4395.5574539666568</v>
      </c>
      <c r="K268" s="141"/>
      <c r="L268" s="142">
        <f t="shared" ref="L268:L303" si="51">I268-AA268</f>
        <v>819902.58939599991</v>
      </c>
      <c r="M268" s="143">
        <f t="shared" si="46"/>
        <v>0.2940046197610614</v>
      </c>
      <c r="N268" s="142">
        <f t="shared" ref="N268:N303" si="52">J268-AB268</f>
        <v>242.43583854854387</v>
      </c>
      <c r="O268" s="48"/>
      <c r="P268" s="86">
        <f t="shared" si="47"/>
        <v>2.7361840106956636E-2</v>
      </c>
      <c r="Q268" s="86">
        <f t="shared" si="48"/>
        <v>0.1351481561629968</v>
      </c>
      <c r="R268" s="129"/>
      <c r="S268" s="69">
        <v>848</v>
      </c>
      <c r="T268" s="41" t="s">
        <v>292</v>
      </c>
      <c r="U268" s="32">
        <v>4361</v>
      </c>
      <c r="V268" s="32">
        <v>10144638.925570982</v>
      </c>
      <c r="W268" s="30">
        <v>4668781.9423924349</v>
      </c>
      <c r="X268" s="49">
        <v>14813420.867963417</v>
      </c>
      <c r="Y268" s="131">
        <v>509602</v>
      </c>
      <c r="Z268" s="49">
        <v>2788740.4968749732</v>
      </c>
      <c r="AA268" s="33">
        <f t="shared" si="49"/>
        <v>18111763.364838392</v>
      </c>
      <c r="AB268" s="50">
        <f t="shared" si="50"/>
        <v>4153.1216154181129</v>
      </c>
    </row>
    <row r="269" spans="1:28" ht="14.4" x14ac:dyDescent="0.3">
      <c r="A269" s="31">
        <v>849</v>
      </c>
      <c r="B269" s="130" t="s">
        <v>293</v>
      </c>
      <c r="C269" s="135">
        <v>2966</v>
      </c>
      <c r="D269" s="136">
        <v>6585839.1372391544</v>
      </c>
      <c r="E269" s="137">
        <v>3136693.4823447755</v>
      </c>
      <c r="F269" s="138">
        <f t="shared" si="44"/>
        <v>9722532.6195839308</v>
      </c>
      <c r="G269" s="162">
        <v>247305</v>
      </c>
      <c r="H269" s="139">
        <v>2154257.0588165936</v>
      </c>
      <c r="I269" s="140">
        <f t="shared" si="45"/>
        <v>12124094.678400524</v>
      </c>
      <c r="J269" s="137">
        <f t="shared" si="43"/>
        <v>4087.6920695888484</v>
      </c>
      <c r="K269" s="141"/>
      <c r="L269" s="142">
        <f t="shared" si="51"/>
        <v>506796.90429566801</v>
      </c>
      <c r="M269" s="143">
        <f t="shared" si="46"/>
        <v>0.26363209120561903</v>
      </c>
      <c r="N269" s="142">
        <f t="shared" si="52"/>
        <v>257.39277051042563</v>
      </c>
      <c r="O269" s="48"/>
      <c r="P269" s="86">
        <f t="shared" si="47"/>
        <v>2.1182020490873255E-2</v>
      </c>
      <c r="Q269" s="86">
        <f t="shared" si="48"/>
        <v>0.12062897108572446</v>
      </c>
      <c r="R269" s="129"/>
      <c r="S269" s="69">
        <v>849</v>
      </c>
      <c r="T269" s="41" t="s">
        <v>293</v>
      </c>
      <c r="U269" s="32">
        <v>3033</v>
      </c>
      <c r="V269" s="32">
        <v>6152751.4679548992</v>
      </c>
      <c r="W269" s="30">
        <v>3368110.0674943784</v>
      </c>
      <c r="X269" s="49">
        <v>9520861.5354492776</v>
      </c>
      <c r="Y269" s="131">
        <v>174072</v>
      </c>
      <c r="Z269" s="49">
        <v>1922364.238655579</v>
      </c>
      <c r="AA269" s="33">
        <f t="shared" si="49"/>
        <v>11617297.774104856</v>
      </c>
      <c r="AB269" s="50">
        <f t="shared" si="50"/>
        <v>3830.2992990784228</v>
      </c>
    </row>
    <row r="270" spans="1:28" ht="14.4" x14ac:dyDescent="0.3">
      <c r="A270" s="31">
        <v>850</v>
      </c>
      <c r="B270" s="130" t="s">
        <v>294</v>
      </c>
      <c r="C270" s="135">
        <v>2401</v>
      </c>
      <c r="D270" s="136">
        <v>4537160.4946933016</v>
      </c>
      <c r="E270" s="137">
        <v>1658243.2073965571</v>
      </c>
      <c r="F270" s="138">
        <f t="shared" si="44"/>
        <v>6195403.7020898592</v>
      </c>
      <c r="G270" s="163">
        <v>-478735</v>
      </c>
      <c r="H270" s="139">
        <v>1417988.8950986464</v>
      </c>
      <c r="I270" s="140">
        <f t="shared" si="45"/>
        <v>7134657.5971885053</v>
      </c>
      <c r="J270" s="137">
        <f t="shared" si="43"/>
        <v>2971.535858887341</v>
      </c>
      <c r="K270" s="141"/>
      <c r="L270" s="142">
        <f t="shared" si="51"/>
        <v>560582.92426094506</v>
      </c>
      <c r="M270" s="143">
        <f t="shared" si="46"/>
        <v>0.46733615281116742</v>
      </c>
      <c r="N270" s="142">
        <f t="shared" si="52"/>
        <v>218.57326553409121</v>
      </c>
      <c r="O270" s="48"/>
      <c r="P270" s="86">
        <f t="shared" si="47"/>
        <v>5.87707283433756E-2</v>
      </c>
      <c r="Q270" s="86">
        <f t="shared" si="48"/>
        <v>0.18212212018054719</v>
      </c>
      <c r="R270" s="129"/>
      <c r="S270" s="69">
        <v>850</v>
      </c>
      <c r="T270" s="41" t="s">
        <v>294</v>
      </c>
      <c r="U270" s="32">
        <v>2388</v>
      </c>
      <c r="V270" s="32">
        <v>4134295.0747474665</v>
      </c>
      <c r="W270" s="30">
        <v>1717211.3338057878</v>
      </c>
      <c r="X270" s="49">
        <v>5851506.4085532539</v>
      </c>
      <c r="Y270" s="132">
        <v>-476960</v>
      </c>
      <c r="Z270" s="49">
        <v>1199528.264374306</v>
      </c>
      <c r="AA270" s="33">
        <f t="shared" si="49"/>
        <v>6574074.6729275603</v>
      </c>
      <c r="AB270" s="50">
        <f t="shared" si="50"/>
        <v>2752.9625933532498</v>
      </c>
    </row>
    <row r="271" spans="1:28" ht="14.4" x14ac:dyDescent="0.3">
      <c r="A271" s="31">
        <v>851</v>
      </c>
      <c r="B271" s="130" t="s">
        <v>431</v>
      </c>
      <c r="C271" s="135">
        <v>21467</v>
      </c>
      <c r="D271" s="136">
        <v>27758030.97363713</v>
      </c>
      <c r="E271" s="137">
        <v>8475232.9287695885</v>
      </c>
      <c r="F271" s="138">
        <f t="shared" si="44"/>
        <v>36233263.902406722</v>
      </c>
      <c r="G271" s="162">
        <v>-328591</v>
      </c>
      <c r="H271" s="139">
        <v>10782752.063928491</v>
      </c>
      <c r="I271" s="140">
        <f t="shared" si="45"/>
        <v>46687424.966335215</v>
      </c>
      <c r="J271" s="137">
        <f t="shared" si="43"/>
        <v>2174.8462741107382</v>
      </c>
      <c r="K271" s="141"/>
      <c r="L271" s="142">
        <f t="shared" si="51"/>
        <v>2750812.3909671381</v>
      </c>
      <c r="M271" s="143">
        <f t="shared" si="46"/>
        <v>0.29496746020220616</v>
      </c>
      <c r="N271" s="142">
        <f t="shared" si="52"/>
        <v>140.93216544635175</v>
      </c>
      <c r="O271" s="48"/>
      <c r="P271" s="86">
        <f t="shared" si="47"/>
        <v>4.0508393366901041E-2</v>
      </c>
      <c r="Q271" s="86">
        <f t="shared" si="48"/>
        <v>0.15622606642718107</v>
      </c>
      <c r="R271" s="129"/>
      <c r="S271" s="69">
        <v>851</v>
      </c>
      <c r="T271" s="41" t="s">
        <v>295</v>
      </c>
      <c r="U271" s="32">
        <v>21602</v>
      </c>
      <c r="V271" s="32">
        <v>26250355.810472071</v>
      </c>
      <c r="W271" s="30">
        <v>8572298.3203247953</v>
      </c>
      <c r="X271" s="49">
        <v>34822654.130796865</v>
      </c>
      <c r="Y271" s="132">
        <v>-211858</v>
      </c>
      <c r="Z271" s="49">
        <v>9325816.4445712101</v>
      </c>
      <c r="AA271" s="33">
        <f t="shared" si="49"/>
        <v>43936612.575368077</v>
      </c>
      <c r="AB271" s="50">
        <f t="shared" si="50"/>
        <v>2033.9141086643865</v>
      </c>
    </row>
    <row r="272" spans="1:28" ht="14.4" x14ac:dyDescent="0.3">
      <c r="A272" s="31">
        <v>853</v>
      </c>
      <c r="B272" s="130" t="s">
        <v>432</v>
      </c>
      <c r="C272" s="135">
        <v>194391</v>
      </c>
      <c r="D272" s="136">
        <v>175956836.0605613</v>
      </c>
      <c r="E272" s="137">
        <v>-2924989.1475486923</v>
      </c>
      <c r="F272" s="138">
        <f t="shared" si="44"/>
        <v>173031846.91301259</v>
      </c>
      <c r="G272" s="163">
        <v>44856744</v>
      </c>
      <c r="H272" s="139">
        <v>100150615.39631942</v>
      </c>
      <c r="I272" s="140">
        <f t="shared" si="45"/>
        <v>318039206.30933201</v>
      </c>
      <c r="J272" s="137">
        <f t="shared" si="43"/>
        <v>1636.079892121199</v>
      </c>
      <c r="K272" s="141"/>
      <c r="L272" s="142">
        <f t="shared" si="51"/>
        <v>11859387.492296696</v>
      </c>
      <c r="M272" s="143">
        <f t="shared" si="46"/>
        <v>0.13581589516988743</v>
      </c>
      <c r="N272" s="142">
        <f t="shared" si="52"/>
        <v>49.343546016601749</v>
      </c>
      <c r="O272" s="48"/>
      <c r="P272" s="86">
        <f t="shared" si="47"/>
        <v>-6.9687534199647239E-4</v>
      </c>
      <c r="Q272" s="86">
        <f t="shared" si="48"/>
        <v>0.14694333840609275</v>
      </c>
      <c r="R272" s="129"/>
      <c r="S272" s="69">
        <v>853</v>
      </c>
      <c r="T272" s="41" t="s">
        <v>296</v>
      </c>
      <c r="U272" s="32">
        <v>192962</v>
      </c>
      <c r="V272" s="32">
        <v>175122073.13249731</v>
      </c>
      <c r="W272" s="30">
        <v>-1969560.5030285041</v>
      </c>
      <c r="X272" s="49">
        <v>173152512.6294688</v>
      </c>
      <c r="Y272" s="131">
        <v>45707722</v>
      </c>
      <c r="Z272" s="49">
        <v>87319584.187566534</v>
      </c>
      <c r="AA272" s="33">
        <f t="shared" si="49"/>
        <v>306179818.81703532</v>
      </c>
      <c r="AB272" s="50">
        <f t="shared" si="50"/>
        <v>1586.7363461045973</v>
      </c>
    </row>
    <row r="273" spans="1:28" ht="14.4" x14ac:dyDescent="0.3">
      <c r="A273" s="31">
        <v>854</v>
      </c>
      <c r="B273" s="130" t="s">
        <v>297</v>
      </c>
      <c r="C273" s="135">
        <v>3304</v>
      </c>
      <c r="D273" s="136">
        <v>12414440.739218386</v>
      </c>
      <c r="E273" s="137">
        <v>2636490.1416578949</v>
      </c>
      <c r="F273" s="138">
        <f t="shared" si="44"/>
        <v>15050930.88087628</v>
      </c>
      <c r="G273" s="162">
        <v>-318879</v>
      </c>
      <c r="H273" s="139">
        <v>2254200.8620155035</v>
      </c>
      <c r="I273" s="140">
        <f t="shared" si="45"/>
        <v>16986252.742891785</v>
      </c>
      <c r="J273" s="137">
        <f t="shared" si="43"/>
        <v>5141.1176582602257</v>
      </c>
      <c r="K273" s="141"/>
      <c r="L273" s="142">
        <f t="shared" si="51"/>
        <v>597896.2155596856</v>
      </c>
      <c r="M273" s="143">
        <f t="shared" si="46"/>
        <v>0.29911727977840225</v>
      </c>
      <c r="N273" s="142">
        <f t="shared" si="52"/>
        <v>282.42909397558287</v>
      </c>
      <c r="O273" s="48"/>
      <c r="P273" s="86">
        <f t="shared" si="47"/>
        <v>2.6606648845330705E-2</v>
      </c>
      <c r="Q273" s="86">
        <f t="shared" si="48"/>
        <v>0.12773824682771751</v>
      </c>
      <c r="R273" s="129"/>
      <c r="S273" s="69">
        <v>854</v>
      </c>
      <c r="T273" s="41" t="s">
        <v>297</v>
      </c>
      <c r="U273" s="32">
        <v>3373</v>
      </c>
      <c r="V273" s="32">
        <v>11925146.085911959</v>
      </c>
      <c r="W273" s="30">
        <v>2735708.5830157357</v>
      </c>
      <c r="X273" s="49">
        <v>14660854.668927696</v>
      </c>
      <c r="Y273" s="132">
        <v>-271367</v>
      </c>
      <c r="Z273" s="49">
        <v>1998868.8584044038</v>
      </c>
      <c r="AA273" s="33">
        <f t="shared" si="49"/>
        <v>16388356.527332099</v>
      </c>
      <c r="AB273" s="50">
        <f t="shared" si="50"/>
        <v>4858.6885642846428</v>
      </c>
    </row>
    <row r="274" spans="1:28" ht="14.4" x14ac:dyDescent="0.3">
      <c r="A274" s="31">
        <v>857</v>
      </c>
      <c r="B274" s="130" t="s">
        <v>298</v>
      </c>
      <c r="C274" s="135">
        <v>2433</v>
      </c>
      <c r="D274" s="136">
        <v>6782081.0762923108</v>
      </c>
      <c r="E274" s="137">
        <v>2376115.3404746172</v>
      </c>
      <c r="F274" s="138">
        <f t="shared" si="44"/>
        <v>9158196.4167669285</v>
      </c>
      <c r="G274" s="163">
        <v>201316</v>
      </c>
      <c r="H274" s="139">
        <v>1795368.9152144869</v>
      </c>
      <c r="I274" s="140">
        <f t="shared" si="45"/>
        <v>11154881.331981415</v>
      </c>
      <c r="J274" s="137">
        <f t="shared" si="43"/>
        <v>4584.8258660014035</v>
      </c>
      <c r="K274" s="141"/>
      <c r="L274" s="142">
        <f t="shared" si="51"/>
        <v>851692.74684733339</v>
      </c>
      <c r="M274" s="143">
        <f t="shared" si="46"/>
        <v>0.54313918012463325</v>
      </c>
      <c r="N274" s="142">
        <f t="shared" si="52"/>
        <v>425.28263421533939</v>
      </c>
      <c r="O274" s="48"/>
      <c r="P274" s="86">
        <f t="shared" si="47"/>
        <v>5.7739564719003988E-2</v>
      </c>
      <c r="Q274" s="86">
        <f t="shared" si="48"/>
        <v>0.14493777743259595</v>
      </c>
      <c r="R274" s="129"/>
      <c r="S274" s="69">
        <v>857</v>
      </c>
      <c r="T274" s="41" t="s">
        <v>298</v>
      </c>
      <c r="U274" s="32">
        <v>2477</v>
      </c>
      <c r="V274" s="32">
        <v>6080479.0878908727</v>
      </c>
      <c r="W274" s="30">
        <v>2577792.4963812623</v>
      </c>
      <c r="X274" s="49">
        <v>8658271.584272135</v>
      </c>
      <c r="Y274" s="131">
        <v>76824</v>
      </c>
      <c r="Z274" s="49">
        <v>1568093.0008619465</v>
      </c>
      <c r="AA274" s="33">
        <f t="shared" si="49"/>
        <v>10303188.585134082</v>
      </c>
      <c r="AB274" s="50">
        <f t="shared" si="50"/>
        <v>4159.5432317860641</v>
      </c>
    </row>
    <row r="275" spans="1:28" ht="14.4" x14ac:dyDescent="0.3">
      <c r="A275" s="31">
        <v>858</v>
      </c>
      <c r="B275" s="130" t="s">
        <v>433</v>
      </c>
      <c r="C275" s="135">
        <v>38783</v>
      </c>
      <c r="D275" s="136">
        <v>34719605.204012901</v>
      </c>
      <c r="E275" s="137">
        <v>-10001673.075137716</v>
      </c>
      <c r="F275" s="138">
        <f t="shared" si="44"/>
        <v>24717932.128875185</v>
      </c>
      <c r="G275" s="162">
        <v>-3001162</v>
      </c>
      <c r="H275" s="139">
        <v>14826251.219556747</v>
      </c>
      <c r="I275" s="140">
        <f t="shared" si="45"/>
        <v>36543021.34843193</v>
      </c>
      <c r="J275" s="137">
        <f t="shared" si="43"/>
        <v>942.2432856775373</v>
      </c>
      <c r="K275" s="141"/>
      <c r="L275" s="142">
        <f t="shared" si="51"/>
        <v>4113099.8506146781</v>
      </c>
      <c r="M275" s="143">
        <f t="shared" si="46"/>
        <v>0.34208810079921698</v>
      </c>
      <c r="N275" s="142">
        <f t="shared" si="52"/>
        <v>102.06811280214538</v>
      </c>
      <c r="O275" s="48"/>
      <c r="P275" s="86">
        <f t="shared" si="47"/>
        <v>5.8138127490786617E-2</v>
      </c>
      <c r="Q275" s="86">
        <f t="shared" si="48"/>
        <v>0.23310503169824082</v>
      </c>
      <c r="R275" s="129"/>
      <c r="S275" s="69">
        <v>858</v>
      </c>
      <c r="T275" s="41" t="s">
        <v>299</v>
      </c>
      <c r="U275" s="32">
        <v>38599</v>
      </c>
      <c r="V275" s="32">
        <v>34050305.664878964</v>
      </c>
      <c r="W275" s="30">
        <v>-10690470.604885433</v>
      </c>
      <c r="X275" s="49">
        <v>23359835.059993532</v>
      </c>
      <c r="Y275" s="132">
        <v>-2953424</v>
      </c>
      <c r="Z275" s="49">
        <v>12023510.43782372</v>
      </c>
      <c r="AA275" s="33">
        <f t="shared" si="49"/>
        <v>32429921.497817252</v>
      </c>
      <c r="AB275" s="50">
        <f t="shared" si="50"/>
        <v>840.17517287539192</v>
      </c>
    </row>
    <row r="276" spans="1:28" ht="14.4" x14ac:dyDescent="0.3">
      <c r="A276" s="31">
        <v>859</v>
      </c>
      <c r="B276" s="130" t="s">
        <v>300</v>
      </c>
      <c r="C276" s="135">
        <v>6603</v>
      </c>
      <c r="D276" s="136">
        <v>12838338.997067351</v>
      </c>
      <c r="E276" s="137">
        <v>7287994.2795848399</v>
      </c>
      <c r="F276" s="138">
        <f t="shared" si="44"/>
        <v>20126333.276652191</v>
      </c>
      <c r="G276" s="163">
        <v>-1015472</v>
      </c>
      <c r="H276" s="139">
        <v>3288670.2433645139</v>
      </c>
      <c r="I276" s="140">
        <f t="shared" si="45"/>
        <v>22399531.520016704</v>
      </c>
      <c r="J276" s="137">
        <f t="shared" si="43"/>
        <v>3392.3264455575804</v>
      </c>
      <c r="K276" s="141"/>
      <c r="L276" s="142">
        <f t="shared" si="51"/>
        <v>1047522.5300781913</v>
      </c>
      <c r="M276" s="143">
        <f t="shared" si="46"/>
        <v>0.38325422183336288</v>
      </c>
      <c r="N276" s="142">
        <f t="shared" si="52"/>
        <v>175.20892409630096</v>
      </c>
      <c r="O276" s="48"/>
      <c r="P276" s="86">
        <f t="shared" si="47"/>
        <v>2.9593379331608771E-2</v>
      </c>
      <c r="Q276" s="86">
        <f t="shared" si="48"/>
        <v>0.20321684622202985</v>
      </c>
      <c r="R276" s="129"/>
      <c r="S276" s="69">
        <v>859</v>
      </c>
      <c r="T276" s="41" t="s">
        <v>300</v>
      </c>
      <c r="U276" s="32">
        <v>6637</v>
      </c>
      <c r="V276" s="32">
        <v>12298754.250311444</v>
      </c>
      <c r="W276" s="30">
        <v>7249092.1914729839</v>
      </c>
      <c r="X276" s="49">
        <v>19547846.441784427</v>
      </c>
      <c r="Y276" s="132">
        <v>-929069</v>
      </c>
      <c r="Z276" s="49">
        <v>2733231.5481540845</v>
      </c>
      <c r="AA276" s="33">
        <f t="shared" si="49"/>
        <v>21352008.989938512</v>
      </c>
      <c r="AB276" s="50">
        <f t="shared" si="50"/>
        <v>3217.1175214612795</v>
      </c>
    </row>
    <row r="277" spans="1:28" ht="14.4" x14ac:dyDescent="0.3">
      <c r="A277" s="31">
        <v>886</v>
      </c>
      <c r="B277" s="130" t="s">
        <v>434</v>
      </c>
      <c r="C277" s="135">
        <v>12735</v>
      </c>
      <c r="D277" s="136">
        <v>15587683.601874271</v>
      </c>
      <c r="E277" s="137">
        <v>4902384.6137658693</v>
      </c>
      <c r="F277" s="138">
        <f t="shared" si="44"/>
        <v>20490068.215640143</v>
      </c>
      <c r="G277" s="162">
        <v>-171841</v>
      </c>
      <c r="H277" s="139">
        <v>6414572.6489724703</v>
      </c>
      <c r="I277" s="140">
        <f t="shared" si="45"/>
        <v>26732799.864612613</v>
      </c>
      <c r="J277" s="137">
        <f t="shared" si="43"/>
        <v>2099.1597852071154</v>
      </c>
      <c r="K277" s="141"/>
      <c r="L277" s="142">
        <f t="shared" si="51"/>
        <v>2938446.9777448066</v>
      </c>
      <c r="M277" s="143">
        <f t="shared" si="46"/>
        <v>0.53418089008628966</v>
      </c>
      <c r="N277" s="142">
        <f t="shared" si="52"/>
        <v>250.48035960943025</v>
      </c>
      <c r="O277" s="48"/>
      <c r="P277" s="86">
        <f t="shared" si="47"/>
        <v>8.7258585889574913E-2</v>
      </c>
      <c r="Q277" s="86">
        <f t="shared" si="48"/>
        <v>0.1661065022112731</v>
      </c>
      <c r="R277" s="129"/>
      <c r="S277" s="69">
        <v>886</v>
      </c>
      <c r="T277" s="41" t="s">
        <v>301</v>
      </c>
      <c r="U277" s="32">
        <v>12871</v>
      </c>
      <c r="V277" s="32">
        <v>14663847.180912098</v>
      </c>
      <c r="W277" s="30">
        <v>4181778.3966275328</v>
      </c>
      <c r="X277" s="49">
        <v>18845625.57753963</v>
      </c>
      <c r="Y277" s="132">
        <v>-552119</v>
      </c>
      <c r="Z277" s="49">
        <v>5500846.3093281761</v>
      </c>
      <c r="AA277" s="33">
        <f t="shared" si="49"/>
        <v>23794352.886867806</v>
      </c>
      <c r="AB277" s="50">
        <f t="shared" si="50"/>
        <v>1848.6794255976852</v>
      </c>
    </row>
    <row r="278" spans="1:28" ht="14.4" x14ac:dyDescent="0.3">
      <c r="A278" s="31">
        <v>887</v>
      </c>
      <c r="B278" s="130" t="s">
        <v>302</v>
      </c>
      <c r="C278" s="135">
        <v>4644</v>
      </c>
      <c r="D278" s="136">
        <v>8764951.5059160925</v>
      </c>
      <c r="E278" s="137">
        <v>4361657.9582490539</v>
      </c>
      <c r="F278" s="138">
        <f t="shared" si="44"/>
        <v>13126609.464165147</v>
      </c>
      <c r="G278" s="163">
        <v>-287146</v>
      </c>
      <c r="H278" s="139">
        <v>3415520.1147673996</v>
      </c>
      <c r="I278" s="140">
        <f t="shared" si="45"/>
        <v>16254983.578932546</v>
      </c>
      <c r="J278" s="137">
        <f t="shared" si="43"/>
        <v>3500.2117956357765</v>
      </c>
      <c r="K278" s="141"/>
      <c r="L278" s="142">
        <f t="shared" si="51"/>
        <v>795660.09505566582</v>
      </c>
      <c r="M278" s="143">
        <f t="shared" si="46"/>
        <v>0.26834704929656528</v>
      </c>
      <c r="N278" s="142">
        <f t="shared" si="52"/>
        <v>202.57453371664678</v>
      </c>
      <c r="O278" s="48"/>
      <c r="P278" s="86">
        <f t="shared" si="47"/>
        <v>2.99018035559111E-2</v>
      </c>
      <c r="Q278" s="86">
        <f t="shared" si="48"/>
        <v>0.15193001421891661</v>
      </c>
      <c r="R278" s="129"/>
      <c r="S278" s="69">
        <v>887</v>
      </c>
      <c r="T278" s="41" t="s">
        <v>302</v>
      </c>
      <c r="U278" s="32">
        <v>4688</v>
      </c>
      <c r="V278" s="32">
        <v>8332370.5932041612</v>
      </c>
      <c r="W278" s="30">
        <v>4413125.5490914397</v>
      </c>
      <c r="X278" s="49">
        <v>12745496.142295601</v>
      </c>
      <c r="Y278" s="132">
        <v>-251214</v>
      </c>
      <c r="Z278" s="49">
        <v>2965041.3415812803</v>
      </c>
      <c r="AA278" s="33">
        <f t="shared" si="49"/>
        <v>15459323.48387688</v>
      </c>
      <c r="AB278" s="50">
        <f t="shared" si="50"/>
        <v>3297.6372619191297</v>
      </c>
    </row>
    <row r="279" spans="1:28" ht="14.4" x14ac:dyDescent="0.3">
      <c r="A279" s="31">
        <v>889</v>
      </c>
      <c r="B279" s="130" t="s">
        <v>303</v>
      </c>
      <c r="C279" s="135">
        <v>2619</v>
      </c>
      <c r="D279" s="136">
        <v>8131910.992199678</v>
      </c>
      <c r="E279" s="137">
        <v>2489877.3229778665</v>
      </c>
      <c r="F279" s="138">
        <f t="shared" si="44"/>
        <v>10621788.315177545</v>
      </c>
      <c r="G279" s="162">
        <v>303421</v>
      </c>
      <c r="H279" s="139">
        <v>1798214.233554879</v>
      </c>
      <c r="I279" s="140">
        <f t="shared" si="45"/>
        <v>12723423.548732424</v>
      </c>
      <c r="J279" s="137">
        <f t="shared" si="43"/>
        <v>4858.1227753846597</v>
      </c>
      <c r="K279" s="141"/>
      <c r="L279" s="142">
        <f t="shared" si="51"/>
        <v>663661.71280479245</v>
      </c>
      <c r="M279" s="143">
        <f t="shared" si="46"/>
        <v>0.42258182750482831</v>
      </c>
      <c r="N279" s="142">
        <f t="shared" si="52"/>
        <v>351.48531801260015</v>
      </c>
      <c r="O279" s="48"/>
      <c r="P279" s="86">
        <f t="shared" si="47"/>
        <v>3.8538166921962658E-2</v>
      </c>
      <c r="Q279" s="86">
        <f t="shared" si="48"/>
        <v>0.14499999382114059</v>
      </c>
      <c r="R279" s="129"/>
      <c r="S279" s="69">
        <v>889</v>
      </c>
      <c r="T279" s="41" t="s">
        <v>303</v>
      </c>
      <c r="U279" s="32">
        <v>2676</v>
      </c>
      <c r="V279" s="32">
        <v>7568675.8429056238</v>
      </c>
      <c r="W279" s="30">
        <v>2658958.2041497533</v>
      </c>
      <c r="X279" s="49">
        <v>10227634.047055377</v>
      </c>
      <c r="Y279" s="131">
        <v>261635</v>
      </c>
      <c r="Z279" s="49">
        <v>1570492.7888722559</v>
      </c>
      <c r="AA279" s="33">
        <f t="shared" si="49"/>
        <v>12059761.835927632</v>
      </c>
      <c r="AB279" s="50">
        <f t="shared" si="50"/>
        <v>4506.6374573720595</v>
      </c>
    </row>
    <row r="280" spans="1:28" ht="14.4" x14ac:dyDescent="0.3">
      <c r="A280" s="31">
        <v>890</v>
      </c>
      <c r="B280" s="130" t="s">
        <v>304</v>
      </c>
      <c r="C280" s="135">
        <v>1219</v>
      </c>
      <c r="D280" s="136">
        <v>6091171.8639524952</v>
      </c>
      <c r="E280" s="137">
        <v>828504.45248617942</v>
      </c>
      <c r="F280" s="138">
        <f t="shared" si="44"/>
        <v>6919676.3164386749</v>
      </c>
      <c r="G280" s="163">
        <v>409504</v>
      </c>
      <c r="H280" s="139">
        <v>768543.45913479803</v>
      </c>
      <c r="I280" s="140">
        <f t="shared" si="45"/>
        <v>8097723.7755734734</v>
      </c>
      <c r="J280" s="137">
        <f t="shared" si="43"/>
        <v>6642.9235238502652</v>
      </c>
      <c r="K280" s="141"/>
      <c r="L280" s="142">
        <f t="shared" si="51"/>
        <v>764123.97852402367</v>
      </c>
      <c r="M280" s="143">
        <f t="shared" si="46"/>
        <v>1.1203482737580883</v>
      </c>
      <c r="N280" s="142">
        <f t="shared" si="52"/>
        <v>592.0986087929632</v>
      </c>
      <c r="O280" s="48"/>
      <c r="P280" s="86">
        <f t="shared" si="47"/>
        <v>4.0976368928740348E-2</v>
      </c>
      <c r="Q280" s="86">
        <f t="shared" si="48"/>
        <v>0.12682805663671526</v>
      </c>
      <c r="R280" s="129"/>
      <c r="S280" s="69">
        <v>890</v>
      </c>
      <c r="T280" s="41" t="s">
        <v>304</v>
      </c>
      <c r="U280" s="32">
        <v>1212</v>
      </c>
      <c r="V280" s="32">
        <v>5916205.7598940898</v>
      </c>
      <c r="W280" s="30">
        <v>731088.57163781021</v>
      </c>
      <c r="X280" s="49">
        <v>6647294.3315319</v>
      </c>
      <c r="Y280" s="132">
        <v>4264</v>
      </c>
      <c r="Z280" s="49">
        <v>682041.46551754989</v>
      </c>
      <c r="AA280" s="33">
        <f t="shared" si="49"/>
        <v>7333599.7970494498</v>
      </c>
      <c r="AB280" s="50">
        <f t="shared" si="50"/>
        <v>6050.824915057302</v>
      </c>
    </row>
    <row r="281" spans="1:28" ht="14.4" x14ac:dyDescent="0.3">
      <c r="A281" s="31">
        <v>892</v>
      </c>
      <c r="B281" s="130" t="s">
        <v>305</v>
      </c>
      <c r="C281" s="135">
        <v>3646</v>
      </c>
      <c r="D281" s="136">
        <v>5905672.470319787</v>
      </c>
      <c r="E281" s="137">
        <v>3550559.6179014561</v>
      </c>
      <c r="F281" s="138">
        <f t="shared" si="44"/>
        <v>9456232.0882212427</v>
      </c>
      <c r="G281" s="162">
        <v>-623488</v>
      </c>
      <c r="H281" s="139">
        <v>1997773.8201168729</v>
      </c>
      <c r="I281" s="140">
        <f t="shared" si="45"/>
        <v>10830517.908338115</v>
      </c>
      <c r="J281" s="137">
        <f t="shared" si="43"/>
        <v>2970.5205453478097</v>
      </c>
      <c r="K281" s="141"/>
      <c r="L281" s="142">
        <f t="shared" si="51"/>
        <v>119400.68392783031</v>
      </c>
      <c r="M281" s="143">
        <f t="shared" si="46"/>
        <v>7.1194563459095431E-2</v>
      </c>
      <c r="N281" s="142">
        <f t="shared" si="52"/>
        <v>60.681581911166177</v>
      </c>
      <c r="O281" s="48"/>
      <c r="P281" s="86">
        <f t="shared" si="47"/>
        <v>-2.4720820787936804E-2</v>
      </c>
      <c r="Q281" s="86">
        <f t="shared" si="48"/>
        <v>0.19120452525380061</v>
      </c>
      <c r="R281" s="129"/>
      <c r="S281" s="69">
        <v>892</v>
      </c>
      <c r="T281" s="41" t="s">
        <v>305</v>
      </c>
      <c r="U281" s="32">
        <v>3681</v>
      </c>
      <c r="V281" s="32">
        <v>6009004.3368155109</v>
      </c>
      <c r="W281" s="30">
        <v>3686918.9329307135</v>
      </c>
      <c r="X281" s="49">
        <v>9695923.2697462253</v>
      </c>
      <c r="Y281" s="132">
        <v>-661910</v>
      </c>
      <c r="Z281" s="49">
        <v>1677103.9546640599</v>
      </c>
      <c r="AA281" s="33">
        <f t="shared" si="49"/>
        <v>10711117.224410284</v>
      </c>
      <c r="AB281" s="50">
        <f t="shared" si="50"/>
        <v>2909.8389634366436</v>
      </c>
    </row>
    <row r="282" spans="1:28" ht="14.4" x14ac:dyDescent="0.3">
      <c r="A282" s="31">
        <v>893</v>
      </c>
      <c r="B282" s="130" t="s">
        <v>435</v>
      </c>
      <c r="C282" s="135">
        <v>7479</v>
      </c>
      <c r="D282" s="136">
        <v>14876441.430275984</v>
      </c>
      <c r="E282" s="137">
        <v>5070307.9859602749</v>
      </c>
      <c r="F282" s="138">
        <f t="shared" si="44"/>
        <v>19946749.416236259</v>
      </c>
      <c r="G282" s="163">
        <v>-368958</v>
      </c>
      <c r="H282" s="139">
        <v>4903281.5055578556</v>
      </c>
      <c r="I282" s="140">
        <f t="shared" si="45"/>
        <v>24481072.921794116</v>
      </c>
      <c r="J282" s="137">
        <f t="shared" si="43"/>
        <v>3273.3083195339104</v>
      </c>
      <c r="K282" s="141"/>
      <c r="L282" s="142">
        <f t="shared" si="51"/>
        <v>1970361.9405513518</v>
      </c>
      <c r="M282" s="143">
        <f t="shared" si="46"/>
        <v>0.45771638929836345</v>
      </c>
      <c r="N282" s="142">
        <f t="shared" si="52"/>
        <v>257.40384723450461</v>
      </c>
      <c r="O282" s="48"/>
      <c r="P282" s="86">
        <f t="shared" si="47"/>
        <v>8.3186499911864997E-2</v>
      </c>
      <c r="Q282" s="86">
        <f t="shared" si="48"/>
        <v>0.13903555496477771</v>
      </c>
      <c r="R282" s="129"/>
      <c r="S282" s="69">
        <v>893</v>
      </c>
      <c r="T282" s="41" t="s">
        <v>306</v>
      </c>
      <c r="U282" s="32">
        <v>7464</v>
      </c>
      <c r="V282" s="32">
        <v>13638341.067553379</v>
      </c>
      <c r="W282" s="30">
        <v>4776538.9349755077</v>
      </c>
      <c r="X282" s="49">
        <v>18414880.002528887</v>
      </c>
      <c r="Y282" s="132">
        <v>-208935</v>
      </c>
      <c r="Z282" s="49">
        <v>4304765.9787138775</v>
      </c>
      <c r="AA282" s="33">
        <f t="shared" si="49"/>
        <v>22510710.981242765</v>
      </c>
      <c r="AB282" s="50">
        <f t="shared" si="50"/>
        <v>3015.9044722994058</v>
      </c>
    </row>
    <row r="283" spans="1:28" ht="14.4" x14ac:dyDescent="0.3">
      <c r="A283" s="31">
        <v>895</v>
      </c>
      <c r="B283" s="130" t="s">
        <v>436</v>
      </c>
      <c r="C283" s="135">
        <v>15378</v>
      </c>
      <c r="D283" s="136">
        <v>23641478.61572402</v>
      </c>
      <c r="E283" s="137">
        <v>3589945.4557751114</v>
      </c>
      <c r="F283" s="138">
        <f t="shared" si="44"/>
        <v>27231424.071499132</v>
      </c>
      <c r="G283" s="162">
        <v>-1740885</v>
      </c>
      <c r="H283" s="139">
        <v>8387429.3328548474</v>
      </c>
      <c r="I283" s="140">
        <f t="shared" si="45"/>
        <v>33877968.404353976</v>
      </c>
      <c r="J283" s="137">
        <f t="shared" si="43"/>
        <v>2203.0152428374286</v>
      </c>
      <c r="K283" s="141"/>
      <c r="L283" s="142">
        <f t="shared" si="51"/>
        <v>3457302.5128822736</v>
      </c>
      <c r="M283" s="143">
        <f t="shared" si="46"/>
        <v>0.47861081684845153</v>
      </c>
      <c r="N283" s="142">
        <f t="shared" si="52"/>
        <v>243.17334801255402</v>
      </c>
      <c r="O283" s="48"/>
      <c r="P283" s="86">
        <f t="shared" si="47"/>
        <v>9.9118197814737963E-2</v>
      </c>
      <c r="Q283" s="86">
        <f t="shared" si="48"/>
        <v>0.1611117017670749</v>
      </c>
      <c r="R283" s="129"/>
      <c r="S283" s="69">
        <v>895</v>
      </c>
      <c r="T283" s="41" t="s">
        <v>307</v>
      </c>
      <c r="U283" s="32">
        <v>15522</v>
      </c>
      <c r="V283" s="32">
        <v>22064158.184018854</v>
      </c>
      <c r="W283" s="30">
        <v>2711543.0332301427</v>
      </c>
      <c r="X283" s="49">
        <v>24775701.217248999</v>
      </c>
      <c r="Y283" s="132">
        <v>-1578655</v>
      </c>
      <c r="Z283" s="49">
        <v>7223619.674222704</v>
      </c>
      <c r="AA283" s="33">
        <f t="shared" si="49"/>
        <v>30420665.891471703</v>
      </c>
      <c r="AB283" s="50">
        <f t="shared" si="50"/>
        <v>1959.8418948248745</v>
      </c>
    </row>
    <row r="284" spans="1:28" ht="14.4" x14ac:dyDescent="0.3">
      <c r="A284" s="31">
        <v>905</v>
      </c>
      <c r="B284" s="130" t="s">
        <v>437</v>
      </c>
      <c r="C284" s="135">
        <v>67551</v>
      </c>
      <c r="D284" s="136">
        <v>73786939.824964106</v>
      </c>
      <c r="E284" s="137">
        <v>4899518.9378663776</v>
      </c>
      <c r="F284" s="138">
        <f t="shared" si="44"/>
        <v>78686458.762830481</v>
      </c>
      <c r="G284" s="163">
        <v>27688541</v>
      </c>
      <c r="H284" s="139">
        <v>33626551.239164285</v>
      </c>
      <c r="I284" s="140">
        <f t="shared" si="45"/>
        <v>140001551.00199476</v>
      </c>
      <c r="J284" s="137">
        <f t="shared" si="43"/>
        <v>2072.5311394649193</v>
      </c>
      <c r="K284" s="141"/>
      <c r="L284" s="142">
        <f t="shared" si="51"/>
        <v>8135424.1681773961</v>
      </c>
      <c r="M284" s="143">
        <f t="shared" si="46"/>
        <v>0.27795468316033389</v>
      </c>
      <c r="N284" s="142">
        <f t="shared" si="52"/>
        <v>122.88706184623447</v>
      </c>
      <c r="O284" s="48"/>
      <c r="P284" s="86">
        <f t="shared" si="47"/>
        <v>3.9081012900716416E-2</v>
      </c>
      <c r="Q284" s="86">
        <f t="shared" si="48"/>
        <v>0.14888384455934323</v>
      </c>
      <c r="R284" s="129"/>
      <c r="S284" s="69">
        <v>905</v>
      </c>
      <c r="T284" s="41" t="s">
        <v>308</v>
      </c>
      <c r="U284" s="32">
        <v>67636</v>
      </c>
      <c r="V284" s="32">
        <v>71743714.461693317</v>
      </c>
      <c r="W284" s="30">
        <v>3983257.5317300009</v>
      </c>
      <c r="X284" s="49">
        <v>75726971.993423313</v>
      </c>
      <c r="Y284" s="131">
        <v>26870268</v>
      </c>
      <c r="Z284" s="49">
        <v>29268886.840394054</v>
      </c>
      <c r="AA284" s="33">
        <f t="shared" si="49"/>
        <v>131866126.83381736</v>
      </c>
      <c r="AB284" s="50">
        <f t="shared" si="50"/>
        <v>1949.6440776186848</v>
      </c>
    </row>
    <row r="285" spans="1:28" ht="14.4" x14ac:dyDescent="0.3">
      <c r="A285" s="31">
        <v>908</v>
      </c>
      <c r="B285" s="130" t="s">
        <v>309</v>
      </c>
      <c r="C285" s="135">
        <v>20765</v>
      </c>
      <c r="D285" s="136">
        <v>32010236.300840948</v>
      </c>
      <c r="E285" s="137">
        <v>4212433.1489266707</v>
      </c>
      <c r="F285" s="138">
        <f t="shared" si="44"/>
        <v>36222669.449767619</v>
      </c>
      <c r="G285" s="162">
        <v>883573</v>
      </c>
      <c r="H285" s="139">
        <v>9488692.2416895311</v>
      </c>
      <c r="I285" s="140">
        <f t="shared" si="45"/>
        <v>46594934.691457152</v>
      </c>
      <c r="J285" s="137">
        <f t="shared" si="43"/>
        <v>2243.9169126634797</v>
      </c>
      <c r="K285" s="141"/>
      <c r="L285" s="142">
        <f t="shared" si="51"/>
        <v>2656797.4673584104</v>
      </c>
      <c r="M285" s="143">
        <f t="shared" si="46"/>
        <v>0.33324215697705861</v>
      </c>
      <c r="N285" s="142">
        <f t="shared" si="52"/>
        <v>148.831216301724</v>
      </c>
      <c r="O285" s="48"/>
      <c r="P285" s="86">
        <f t="shared" si="47"/>
        <v>2.740601723813274E-2</v>
      </c>
      <c r="Q285" s="86">
        <f t="shared" si="48"/>
        <v>0.1901668487572119</v>
      </c>
      <c r="R285" s="129"/>
      <c r="S285" s="69">
        <v>908</v>
      </c>
      <c r="T285" s="41" t="s">
        <v>309</v>
      </c>
      <c r="U285" s="32">
        <v>20972</v>
      </c>
      <c r="V285" s="32">
        <v>30439327.215578824</v>
      </c>
      <c r="W285" s="30">
        <v>4817103.8759396011</v>
      </c>
      <c r="X285" s="49">
        <v>35256431.091518424</v>
      </c>
      <c r="Y285" s="131">
        <v>709133</v>
      </c>
      <c r="Z285" s="49">
        <v>7972573.1325803185</v>
      </c>
      <c r="AA285" s="33">
        <f t="shared" si="49"/>
        <v>43938137.224098742</v>
      </c>
      <c r="AB285" s="50">
        <f t="shared" si="50"/>
        <v>2095.0856963617557</v>
      </c>
    </row>
    <row r="286" spans="1:28" ht="14.4" x14ac:dyDescent="0.3">
      <c r="A286" s="31">
        <v>915</v>
      </c>
      <c r="B286" s="130" t="s">
        <v>310</v>
      </c>
      <c r="C286" s="135">
        <v>20278</v>
      </c>
      <c r="D286" s="136">
        <v>42564456.143145926</v>
      </c>
      <c r="E286" s="137">
        <v>8126738.0390715599</v>
      </c>
      <c r="F286" s="138">
        <f t="shared" si="44"/>
        <v>50691194.182217486</v>
      </c>
      <c r="G286" s="163">
        <v>-2392541</v>
      </c>
      <c r="H286" s="139">
        <v>10868369.258083086</v>
      </c>
      <c r="I286" s="140">
        <f t="shared" si="45"/>
        <v>59167022.440300569</v>
      </c>
      <c r="J286" s="137">
        <f t="shared" si="43"/>
        <v>2917.7937883568679</v>
      </c>
      <c r="K286" s="141"/>
      <c r="L286" s="142">
        <f t="shared" si="51"/>
        <v>3493377.4629334658</v>
      </c>
      <c r="M286" s="143">
        <f t="shared" si="46"/>
        <v>0.36668721381677444</v>
      </c>
      <c r="N286" s="142">
        <f t="shared" si="52"/>
        <v>197.49451261333706</v>
      </c>
      <c r="O286" s="48"/>
      <c r="P286" s="86">
        <f t="shared" si="47"/>
        <v>4.7835908793549153E-2</v>
      </c>
      <c r="Q286" s="86">
        <f t="shared" si="48"/>
        <v>0.14081346326423994</v>
      </c>
      <c r="R286" s="129"/>
      <c r="S286" s="69">
        <v>915</v>
      </c>
      <c r="T286" s="41" t="s">
        <v>310</v>
      </c>
      <c r="U286" s="32">
        <v>20466</v>
      </c>
      <c r="V286" s="32">
        <v>39879188.193987645</v>
      </c>
      <c r="W286" s="30">
        <v>8497846.5657601859</v>
      </c>
      <c r="X286" s="49">
        <v>48377034.759747833</v>
      </c>
      <c r="Y286" s="132">
        <v>-2230249</v>
      </c>
      <c r="Z286" s="49">
        <v>9526859.2176192701</v>
      </c>
      <c r="AA286" s="33">
        <f t="shared" si="49"/>
        <v>55673644.977367103</v>
      </c>
      <c r="AB286" s="50">
        <f t="shared" si="50"/>
        <v>2720.2992757435309</v>
      </c>
    </row>
    <row r="287" spans="1:28" ht="14.4" x14ac:dyDescent="0.3">
      <c r="A287" s="31">
        <v>918</v>
      </c>
      <c r="B287" s="130" t="s">
        <v>438</v>
      </c>
      <c r="C287" s="135">
        <v>2292</v>
      </c>
      <c r="D287" s="136">
        <v>3912034.2993730148</v>
      </c>
      <c r="E287" s="137">
        <v>1370995.0406206436</v>
      </c>
      <c r="F287" s="138">
        <f t="shared" si="44"/>
        <v>5283029.3399936585</v>
      </c>
      <c r="G287" s="162">
        <v>-498641</v>
      </c>
      <c r="H287" s="139">
        <v>1679814.5195539773</v>
      </c>
      <c r="I287" s="140">
        <f t="shared" si="45"/>
        <v>6464202.8595476355</v>
      </c>
      <c r="J287" s="137">
        <f t="shared" si="43"/>
        <v>2820.3328357537675</v>
      </c>
      <c r="K287" s="141"/>
      <c r="L287" s="142">
        <f t="shared" si="51"/>
        <v>369156.88198738545</v>
      </c>
      <c r="M287" s="143">
        <f t="shared" si="46"/>
        <v>0.25989966871080328</v>
      </c>
      <c r="N287" s="142">
        <f t="shared" si="52"/>
        <v>162.22294584524161</v>
      </c>
      <c r="O287" s="48"/>
      <c r="P287" s="86">
        <f t="shared" si="47"/>
        <v>3.2358914996919896E-2</v>
      </c>
      <c r="Q287" s="86">
        <f t="shared" si="48"/>
        <v>0.18264959541671066</v>
      </c>
      <c r="R287" s="129"/>
      <c r="S287" s="69">
        <v>918</v>
      </c>
      <c r="T287" s="41" t="s">
        <v>311</v>
      </c>
      <c r="U287" s="32">
        <v>2293</v>
      </c>
      <c r="V287" s="32">
        <v>3776344.6855883813</v>
      </c>
      <c r="W287" s="30">
        <v>1341090.0197722246</v>
      </c>
      <c r="X287" s="49">
        <v>5117434.7053606063</v>
      </c>
      <c r="Y287" s="132">
        <v>-442771</v>
      </c>
      <c r="Z287" s="49">
        <v>1420382.272199644</v>
      </c>
      <c r="AA287" s="33">
        <f t="shared" si="49"/>
        <v>6095045.9775602501</v>
      </c>
      <c r="AB287" s="50">
        <f t="shared" si="50"/>
        <v>2658.1098899085259</v>
      </c>
    </row>
    <row r="288" spans="1:28" ht="14.4" x14ac:dyDescent="0.3">
      <c r="A288" s="31">
        <v>921</v>
      </c>
      <c r="B288" s="130" t="s">
        <v>312</v>
      </c>
      <c r="C288" s="135">
        <v>1972</v>
      </c>
      <c r="D288" s="136">
        <v>7432050.1151602613</v>
      </c>
      <c r="E288" s="137">
        <v>2089257.5763417992</v>
      </c>
      <c r="F288" s="138">
        <f t="shared" si="44"/>
        <v>9521307.6915020607</v>
      </c>
      <c r="G288" s="163">
        <v>291320</v>
      </c>
      <c r="H288" s="139">
        <v>1596784.7611899865</v>
      </c>
      <c r="I288" s="140">
        <f t="shared" si="45"/>
        <v>11409412.452692047</v>
      </c>
      <c r="J288" s="137">
        <f t="shared" si="43"/>
        <v>5785.706111912803</v>
      </c>
      <c r="K288" s="141"/>
      <c r="L288" s="142">
        <f t="shared" si="51"/>
        <v>834577.00949621387</v>
      </c>
      <c r="M288" s="143">
        <f t="shared" si="46"/>
        <v>0.58332774972360835</v>
      </c>
      <c r="N288" s="142">
        <f t="shared" si="52"/>
        <v>535.04303187515052</v>
      </c>
      <c r="O288" s="48"/>
      <c r="P288" s="86">
        <f t="shared" si="47"/>
        <v>4.0716528449379563E-2</v>
      </c>
      <c r="Q288" s="86">
        <f t="shared" si="48"/>
        <v>0.11607299379138936</v>
      </c>
      <c r="R288" s="129"/>
      <c r="S288" s="69">
        <v>921</v>
      </c>
      <c r="T288" s="41" t="s">
        <v>312</v>
      </c>
      <c r="U288" s="32">
        <v>2014</v>
      </c>
      <c r="V288" s="32">
        <v>6805165.7327929027</v>
      </c>
      <c r="W288" s="30">
        <v>2343634.570867477</v>
      </c>
      <c r="X288" s="49">
        <v>9148800.3036603797</v>
      </c>
      <c r="Y288" s="131">
        <v>-4682</v>
      </c>
      <c r="Z288" s="49">
        <v>1430717.1395354534</v>
      </c>
      <c r="AA288" s="33">
        <f t="shared" si="49"/>
        <v>10574835.443195833</v>
      </c>
      <c r="AB288" s="50">
        <f t="shared" si="50"/>
        <v>5250.6630800376524</v>
      </c>
    </row>
    <row r="289" spans="1:28" ht="14.4" x14ac:dyDescent="0.3">
      <c r="A289" s="31">
        <v>922</v>
      </c>
      <c r="B289" s="130" t="s">
        <v>313</v>
      </c>
      <c r="C289" s="135">
        <v>4367</v>
      </c>
      <c r="D289" s="136">
        <v>4735206.6866662437</v>
      </c>
      <c r="E289" s="137">
        <v>1791171.1576750788</v>
      </c>
      <c r="F289" s="138">
        <f t="shared" si="44"/>
        <v>6526377.8443413228</v>
      </c>
      <c r="G289" s="162">
        <v>-1009067</v>
      </c>
      <c r="H289" s="139">
        <v>2418707.3195503172</v>
      </c>
      <c r="I289" s="140">
        <f t="shared" si="45"/>
        <v>7936018.1638916396</v>
      </c>
      <c r="J289" s="137">
        <f t="shared" si="43"/>
        <v>1817.2700169204579</v>
      </c>
      <c r="K289" s="141"/>
      <c r="L289" s="142">
        <f t="shared" si="51"/>
        <v>-33162.034376380965</v>
      </c>
      <c r="M289" s="143">
        <f t="shared" si="46"/>
        <v>-1.6734753958923241E-2</v>
      </c>
      <c r="N289" s="142">
        <f t="shared" si="52"/>
        <v>-12.622106677250486</v>
      </c>
      <c r="O289" s="48"/>
      <c r="P289" s="86">
        <f t="shared" si="47"/>
        <v>-5.8366459055044007E-2</v>
      </c>
      <c r="Q289" s="86">
        <f t="shared" si="48"/>
        <v>0.22056661035698988</v>
      </c>
      <c r="R289" s="129"/>
      <c r="S289" s="69">
        <v>922</v>
      </c>
      <c r="T289" s="41" t="s">
        <v>313</v>
      </c>
      <c r="U289" s="32">
        <v>4355</v>
      </c>
      <c r="V289" s="32">
        <v>5084111.4030327741</v>
      </c>
      <c r="W289" s="30">
        <v>1846799.148211946</v>
      </c>
      <c r="X289" s="49">
        <v>6930910.5512447199</v>
      </c>
      <c r="Y289" s="132">
        <v>-943357</v>
      </c>
      <c r="Z289" s="49">
        <v>1981626.6470233006</v>
      </c>
      <c r="AA289" s="33">
        <f t="shared" si="49"/>
        <v>7969180.1982680205</v>
      </c>
      <c r="AB289" s="50">
        <f t="shared" si="50"/>
        <v>1829.8921235977084</v>
      </c>
    </row>
    <row r="290" spans="1:28" ht="14.4" x14ac:dyDescent="0.3">
      <c r="A290" s="31">
        <v>924</v>
      </c>
      <c r="B290" s="130" t="s">
        <v>439</v>
      </c>
      <c r="C290" s="135">
        <v>3065</v>
      </c>
      <c r="D290" s="136">
        <v>6762253.9129898716</v>
      </c>
      <c r="E290" s="137">
        <v>2974678.3587674634</v>
      </c>
      <c r="F290" s="138">
        <f t="shared" si="44"/>
        <v>9736932.2717573345</v>
      </c>
      <c r="G290" s="163">
        <v>51531</v>
      </c>
      <c r="H290" s="139">
        <v>2319204.6560077919</v>
      </c>
      <c r="I290" s="140">
        <f t="shared" si="45"/>
        <v>12107667.927765127</v>
      </c>
      <c r="J290" s="137">
        <f t="shared" si="43"/>
        <v>3950.2994870359307</v>
      </c>
      <c r="K290" s="141"/>
      <c r="L290" s="142">
        <f t="shared" si="51"/>
        <v>683215.82498191111</v>
      </c>
      <c r="M290" s="143">
        <f t="shared" si="46"/>
        <v>0.33547578697494629</v>
      </c>
      <c r="N290" s="142">
        <f t="shared" si="52"/>
        <v>281.56085415756979</v>
      </c>
      <c r="O290" s="48"/>
      <c r="P290" s="86">
        <f t="shared" si="47"/>
        <v>4.6817139434619515E-2</v>
      </c>
      <c r="Q290" s="86">
        <f t="shared" si="48"/>
        <v>0.13878657179928888</v>
      </c>
      <c r="R290" s="129"/>
      <c r="S290" s="69">
        <v>924</v>
      </c>
      <c r="T290" s="41" t="s">
        <v>314</v>
      </c>
      <c r="U290" s="32">
        <v>3114</v>
      </c>
      <c r="V290" s="32">
        <v>6292947.1414023591</v>
      </c>
      <c r="W290" s="30">
        <v>3008517.1783509469</v>
      </c>
      <c r="X290" s="49">
        <v>9301464.319753306</v>
      </c>
      <c r="Y290" s="131">
        <v>86430</v>
      </c>
      <c r="Z290" s="49">
        <v>2036557.7830299104</v>
      </c>
      <c r="AA290" s="33">
        <f t="shared" si="49"/>
        <v>11424452.102783216</v>
      </c>
      <c r="AB290" s="50">
        <f t="shared" si="50"/>
        <v>3668.7386328783609</v>
      </c>
    </row>
    <row r="291" spans="1:28" ht="14.4" x14ac:dyDescent="0.3">
      <c r="A291" s="31">
        <v>925</v>
      </c>
      <c r="B291" s="130" t="s">
        <v>315</v>
      </c>
      <c r="C291" s="135">
        <v>3522</v>
      </c>
      <c r="D291" s="136">
        <v>7989130.1163990498</v>
      </c>
      <c r="E291" s="137">
        <v>767098.77764141245</v>
      </c>
      <c r="F291" s="138">
        <f t="shared" si="44"/>
        <v>8756228.8940404616</v>
      </c>
      <c r="G291" s="162">
        <v>61098</v>
      </c>
      <c r="H291" s="139">
        <v>2573417.8625067133</v>
      </c>
      <c r="I291" s="140">
        <f t="shared" si="45"/>
        <v>11390744.756547175</v>
      </c>
      <c r="J291" s="137">
        <f t="shared" si="43"/>
        <v>3234.1694368390617</v>
      </c>
      <c r="K291" s="141"/>
      <c r="L291" s="142">
        <f t="shared" si="51"/>
        <v>-91724.230067249388</v>
      </c>
      <c r="M291" s="143">
        <f t="shared" si="46"/>
        <v>-4.0098415275821885E-2</v>
      </c>
      <c r="N291" s="142">
        <f t="shared" si="52"/>
        <v>25.879694840060893</v>
      </c>
      <c r="O291" s="48"/>
      <c r="P291" s="86">
        <f t="shared" si="47"/>
        <v>-4.1518944499184252E-2</v>
      </c>
      <c r="Q291" s="86">
        <f t="shared" si="48"/>
        <v>0.12500239089885379</v>
      </c>
      <c r="R291" s="129"/>
      <c r="S291" s="69">
        <v>925</v>
      </c>
      <c r="T291" s="41" t="s">
        <v>315</v>
      </c>
      <c r="U291" s="32">
        <v>3579</v>
      </c>
      <c r="V291" s="32">
        <v>7723828.9470444126</v>
      </c>
      <c r="W291" s="30">
        <v>1411697.3565665076</v>
      </c>
      <c r="X291" s="49">
        <v>9135526.3036109209</v>
      </c>
      <c r="Y291" s="131">
        <v>59465</v>
      </c>
      <c r="Z291" s="49">
        <v>2287477.6830035048</v>
      </c>
      <c r="AA291" s="33">
        <f t="shared" si="49"/>
        <v>11482468.986614425</v>
      </c>
      <c r="AB291" s="50">
        <f t="shared" si="50"/>
        <v>3208.2897419990009</v>
      </c>
    </row>
    <row r="292" spans="1:28" ht="14.4" x14ac:dyDescent="0.3">
      <c r="A292" s="31">
        <v>927</v>
      </c>
      <c r="B292" s="130" t="s">
        <v>440</v>
      </c>
      <c r="C292" s="135">
        <v>29160</v>
      </c>
      <c r="D292" s="136">
        <v>26725941.265296564</v>
      </c>
      <c r="E292" s="137">
        <v>-1033395.9263392438</v>
      </c>
      <c r="F292" s="138">
        <f t="shared" si="44"/>
        <v>25692545.338957321</v>
      </c>
      <c r="G292" s="163">
        <v>-3174515</v>
      </c>
      <c r="H292" s="139">
        <v>13609616.496224178</v>
      </c>
      <c r="I292" s="140">
        <f t="shared" si="45"/>
        <v>36127646.835181497</v>
      </c>
      <c r="J292" s="137">
        <f t="shared" si="43"/>
        <v>1238.9453647181583</v>
      </c>
      <c r="K292" s="141"/>
      <c r="L292" s="142">
        <f t="shared" si="51"/>
        <v>3558554.7865473107</v>
      </c>
      <c r="M292" s="143">
        <f t="shared" si="46"/>
        <v>0.33085463616433064</v>
      </c>
      <c r="N292" s="142">
        <f t="shared" si="52"/>
        <v>121.95887563680208</v>
      </c>
      <c r="O292" s="48"/>
      <c r="P292" s="86">
        <f t="shared" si="47"/>
        <v>2.6574030265795745E-2</v>
      </c>
      <c r="Q292" s="86">
        <f t="shared" si="48"/>
        <v>0.26534646346225599</v>
      </c>
      <c r="R292" s="129"/>
      <c r="S292" s="69">
        <v>927</v>
      </c>
      <c r="T292" s="41" t="s">
        <v>316</v>
      </c>
      <c r="U292" s="32">
        <v>29158</v>
      </c>
      <c r="V292" s="32">
        <v>26099499.813488916</v>
      </c>
      <c r="W292" s="30">
        <v>-1072035.0798397195</v>
      </c>
      <c r="X292" s="49">
        <v>25027464.733649194</v>
      </c>
      <c r="Y292" s="132">
        <v>-3214017</v>
      </c>
      <c r="Z292" s="49">
        <v>10755644.314984992</v>
      </c>
      <c r="AA292" s="33">
        <f t="shared" si="49"/>
        <v>32569092.048634186</v>
      </c>
      <c r="AB292" s="50">
        <f t="shared" si="50"/>
        <v>1116.9864890813562</v>
      </c>
    </row>
    <row r="293" spans="1:28" ht="14.4" x14ac:dyDescent="0.3">
      <c r="A293" s="31">
        <v>931</v>
      </c>
      <c r="B293" s="130" t="s">
        <v>317</v>
      </c>
      <c r="C293" s="135">
        <v>6097</v>
      </c>
      <c r="D293" s="136">
        <v>18424906.415239841</v>
      </c>
      <c r="E293" s="137">
        <v>4954319.9534461293</v>
      </c>
      <c r="F293" s="138">
        <f t="shared" si="44"/>
        <v>23379226.368685968</v>
      </c>
      <c r="G293" s="162">
        <v>67802</v>
      </c>
      <c r="H293" s="139">
        <v>4329138.9109898051</v>
      </c>
      <c r="I293" s="140">
        <f t="shared" si="45"/>
        <v>27776167.279675774</v>
      </c>
      <c r="J293" s="137">
        <f t="shared" si="43"/>
        <v>4555.7105592382768</v>
      </c>
      <c r="K293" s="141"/>
      <c r="L293" s="142">
        <f t="shared" si="51"/>
        <v>1279273.1974266656</v>
      </c>
      <c r="M293" s="143">
        <f t="shared" si="46"/>
        <v>0.33260514691135035</v>
      </c>
      <c r="N293" s="142">
        <f t="shared" si="52"/>
        <v>265.41035162022126</v>
      </c>
      <c r="O293" s="48"/>
      <c r="P293" s="86">
        <f t="shared" si="47"/>
        <v>3.2437639992758616E-2</v>
      </c>
      <c r="Q293" s="86">
        <f t="shared" si="48"/>
        <v>0.12555620362080577</v>
      </c>
      <c r="R293" s="129"/>
      <c r="S293" s="69">
        <v>931</v>
      </c>
      <c r="T293" s="41" t="s">
        <v>317</v>
      </c>
      <c r="U293" s="32">
        <v>6176</v>
      </c>
      <c r="V293" s="32">
        <v>17319510.78224704</v>
      </c>
      <c r="W293" s="30">
        <v>5325175.4080491103</v>
      </c>
      <c r="X293" s="49">
        <v>22644686.190296151</v>
      </c>
      <c r="Y293" s="132">
        <v>5986</v>
      </c>
      <c r="Z293" s="49">
        <v>3846221.8919529584</v>
      </c>
      <c r="AA293" s="33">
        <f t="shared" si="49"/>
        <v>26496894.082249109</v>
      </c>
      <c r="AB293" s="50">
        <f t="shared" si="50"/>
        <v>4290.3002076180555</v>
      </c>
    </row>
    <row r="294" spans="1:28" ht="14.4" x14ac:dyDescent="0.3">
      <c r="A294" s="31">
        <v>934</v>
      </c>
      <c r="B294" s="130" t="s">
        <v>441</v>
      </c>
      <c r="C294" s="135">
        <v>2784</v>
      </c>
      <c r="D294" s="136">
        <v>5903790.1411740761</v>
      </c>
      <c r="E294" s="137">
        <v>2154482.3485515681</v>
      </c>
      <c r="F294" s="138">
        <f t="shared" si="44"/>
        <v>8058272.4897256438</v>
      </c>
      <c r="G294" s="163">
        <v>-757153</v>
      </c>
      <c r="H294" s="139">
        <v>1815749.4158733152</v>
      </c>
      <c r="I294" s="140">
        <f t="shared" si="45"/>
        <v>9116868.905598959</v>
      </c>
      <c r="J294" s="137">
        <f t="shared" si="43"/>
        <v>3274.7373942524996</v>
      </c>
      <c r="K294" s="141"/>
      <c r="L294" s="142">
        <f t="shared" si="51"/>
        <v>177449.86173642613</v>
      </c>
      <c r="M294" s="143">
        <f t="shared" si="46"/>
        <v>0.1101642626043902</v>
      </c>
      <c r="N294" s="142">
        <f t="shared" si="52"/>
        <v>112.57996805422135</v>
      </c>
      <c r="O294" s="48"/>
      <c r="P294" s="86">
        <f t="shared" si="47"/>
        <v>-2.0803973044218882E-3</v>
      </c>
      <c r="Q294" s="86">
        <f t="shared" si="48"/>
        <v>0.12725190945006282</v>
      </c>
      <c r="R294" s="129"/>
      <c r="S294" s="69">
        <v>934</v>
      </c>
      <c r="T294" s="41" t="s">
        <v>318</v>
      </c>
      <c r="U294" s="32">
        <v>2827</v>
      </c>
      <c r="V294" s="32">
        <v>5847540.2804816756</v>
      </c>
      <c r="W294" s="30">
        <v>2227531.5669483743</v>
      </c>
      <c r="X294" s="49">
        <v>8075071.8474300504</v>
      </c>
      <c r="Y294" s="132">
        <v>-746428</v>
      </c>
      <c r="Z294" s="49">
        <v>1610775.1964324818</v>
      </c>
      <c r="AA294" s="33">
        <f t="shared" si="49"/>
        <v>8939419.0438625328</v>
      </c>
      <c r="AB294" s="50">
        <f t="shared" si="50"/>
        <v>3162.1574261982782</v>
      </c>
    </row>
    <row r="295" spans="1:28" ht="14.4" x14ac:dyDescent="0.3">
      <c r="A295" s="31">
        <v>935</v>
      </c>
      <c r="B295" s="130" t="s">
        <v>442</v>
      </c>
      <c r="C295" s="135">
        <v>3087</v>
      </c>
      <c r="D295" s="136">
        <v>6029796.9202505695</v>
      </c>
      <c r="E295" s="137">
        <v>2224634.0424099993</v>
      </c>
      <c r="F295" s="138">
        <f t="shared" si="44"/>
        <v>8254430.9626605688</v>
      </c>
      <c r="G295" s="162">
        <v>-40749</v>
      </c>
      <c r="H295" s="139">
        <v>2070025.1475548889</v>
      </c>
      <c r="I295" s="140">
        <f t="shared" si="45"/>
        <v>10283707.110215457</v>
      </c>
      <c r="J295" s="137">
        <f t="shared" si="43"/>
        <v>3331.2948202835946</v>
      </c>
      <c r="K295" s="141"/>
      <c r="L295" s="142">
        <f t="shared" si="51"/>
        <v>204815.4165508505</v>
      </c>
      <c r="M295" s="143">
        <f t="shared" si="46"/>
        <v>0.11460839287031346</v>
      </c>
      <c r="N295" s="142">
        <f t="shared" si="52"/>
        <v>89.45123917564797</v>
      </c>
      <c r="O295" s="48"/>
      <c r="P295" s="86">
        <f t="shared" si="47"/>
        <v>-2.5745827310137415E-3</v>
      </c>
      <c r="Q295" s="86">
        <f t="shared" si="48"/>
        <v>0.15832225599823446</v>
      </c>
      <c r="R295" s="129"/>
      <c r="S295" s="69">
        <v>935</v>
      </c>
      <c r="T295" s="41" t="s">
        <v>319</v>
      </c>
      <c r="U295" s="32">
        <v>3109</v>
      </c>
      <c r="V295" s="32">
        <v>6046552.6013736008</v>
      </c>
      <c r="W295" s="30">
        <v>2229184.9322273796</v>
      </c>
      <c r="X295" s="49">
        <v>8275737.5336009804</v>
      </c>
      <c r="Y295" s="132">
        <v>16065</v>
      </c>
      <c r="Z295" s="49">
        <v>1787089.1600636255</v>
      </c>
      <c r="AA295" s="33">
        <f t="shared" si="49"/>
        <v>10078891.693664607</v>
      </c>
      <c r="AB295" s="50">
        <f t="shared" si="50"/>
        <v>3241.8435811079466</v>
      </c>
    </row>
    <row r="296" spans="1:28" ht="14.4" x14ac:dyDescent="0.3">
      <c r="A296" s="31">
        <v>936</v>
      </c>
      <c r="B296" s="130" t="s">
        <v>334</v>
      </c>
      <c r="C296" s="135">
        <v>6510</v>
      </c>
      <c r="D296" s="136">
        <v>18232907.706479948</v>
      </c>
      <c r="E296" s="137">
        <v>4420976.5813674051</v>
      </c>
      <c r="F296" s="138">
        <f t="shared" si="44"/>
        <v>22653884.287847355</v>
      </c>
      <c r="G296" s="163">
        <v>610435</v>
      </c>
      <c r="H296" s="139">
        <v>4581240.4417059803</v>
      </c>
      <c r="I296" s="140">
        <f t="shared" si="45"/>
        <v>27845559.729553334</v>
      </c>
      <c r="J296" s="137">
        <f t="shared" si="43"/>
        <v>4277.3517249697907</v>
      </c>
      <c r="K296" s="141"/>
      <c r="L296" s="142">
        <f t="shared" si="51"/>
        <v>1180526.6376080625</v>
      </c>
      <c r="M296" s="143">
        <f t="shared" si="46"/>
        <v>0.28916353487026941</v>
      </c>
      <c r="N296" s="142">
        <f t="shared" si="52"/>
        <v>202.62172925688219</v>
      </c>
      <c r="O296" s="48"/>
      <c r="P296" s="86">
        <f t="shared" si="47"/>
        <v>2.5928316314242306E-2</v>
      </c>
      <c r="Q296" s="86">
        <f t="shared" si="48"/>
        <v>0.12214975758484181</v>
      </c>
      <c r="R296" s="129"/>
      <c r="S296" s="69">
        <v>936</v>
      </c>
      <c r="T296" s="41" t="s">
        <v>320</v>
      </c>
      <c r="U296" s="32">
        <v>6544</v>
      </c>
      <c r="V296" s="32">
        <v>16888014.742672957</v>
      </c>
      <c r="W296" s="30">
        <v>5193337.2656563092</v>
      </c>
      <c r="X296" s="49">
        <v>22081352.008329265</v>
      </c>
      <c r="Y296" s="131">
        <v>501124</v>
      </c>
      <c r="Z296" s="49">
        <v>4082557.0836160062</v>
      </c>
      <c r="AA296" s="33">
        <f t="shared" si="49"/>
        <v>26665033.091945272</v>
      </c>
      <c r="AB296" s="50">
        <f t="shared" si="50"/>
        <v>4074.7299957129085</v>
      </c>
    </row>
    <row r="297" spans="1:28" ht="14.4" x14ac:dyDescent="0.3">
      <c r="A297" s="31">
        <v>946</v>
      </c>
      <c r="B297" s="130" t="s">
        <v>443</v>
      </c>
      <c r="C297" s="135">
        <v>6388</v>
      </c>
      <c r="D297" s="136">
        <v>13331204.914338754</v>
      </c>
      <c r="E297" s="137">
        <v>4220540.3329313379</v>
      </c>
      <c r="F297" s="138">
        <f t="shared" si="44"/>
        <v>17551745.247270092</v>
      </c>
      <c r="G297" s="162">
        <v>705760</v>
      </c>
      <c r="H297" s="139">
        <v>4429354.1076499335</v>
      </c>
      <c r="I297" s="140">
        <f t="shared" si="45"/>
        <v>22686859.354920026</v>
      </c>
      <c r="J297" s="137">
        <f t="shared" si="43"/>
        <v>3551.4808007075808</v>
      </c>
      <c r="K297" s="141"/>
      <c r="L297" s="142">
        <f t="shared" si="51"/>
        <v>1295015.1023548432</v>
      </c>
      <c r="M297" s="143">
        <f t="shared" si="46"/>
        <v>0.3375830926792055</v>
      </c>
      <c r="N297" s="142">
        <f t="shared" si="52"/>
        <v>240.56232793785739</v>
      </c>
      <c r="O297" s="48"/>
      <c r="P297" s="86">
        <f t="shared" si="47"/>
        <v>3.6873603681956579E-2</v>
      </c>
      <c r="Q297" s="86">
        <f t="shared" si="48"/>
        <v>0.15463908916028335</v>
      </c>
      <c r="R297" s="129"/>
      <c r="S297" s="69">
        <v>946</v>
      </c>
      <c r="T297" s="41" t="s">
        <v>321</v>
      </c>
      <c r="U297" s="32">
        <v>6461</v>
      </c>
      <c r="V297" s="32">
        <v>12318680.098649586</v>
      </c>
      <c r="W297" s="30">
        <v>4608884.8282070085</v>
      </c>
      <c r="X297" s="49">
        <v>16927564.926856592</v>
      </c>
      <c r="Y297" s="131">
        <v>628142</v>
      </c>
      <c r="Z297" s="49">
        <v>3836137.3257085918</v>
      </c>
      <c r="AA297" s="33">
        <f t="shared" si="49"/>
        <v>21391844.252565183</v>
      </c>
      <c r="AB297" s="50">
        <f t="shared" si="50"/>
        <v>3310.9184727697234</v>
      </c>
    </row>
    <row r="298" spans="1:28" ht="14.4" x14ac:dyDescent="0.3">
      <c r="A298" s="31">
        <v>976</v>
      </c>
      <c r="B298" s="130" t="s">
        <v>444</v>
      </c>
      <c r="C298" s="135">
        <v>3890</v>
      </c>
      <c r="D298" s="136">
        <v>14937201.180326618</v>
      </c>
      <c r="E298" s="137">
        <v>3375908.5585678513</v>
      </c>
      <c r="F298" s="138">
        <f t="shared" si="44"/>
        <v>18313109.73889447</v>
      </c>
      <c r="G298" s="163">
        <v>-317114</v>
      </c>
      <c r="H298" s="139">
        <v>2681538.7618269674</v>
      </c>
      <c r="I298" s="140">
        <f t="shared" si="45"/>
        <v>20677534.500721436</v>
      </c>
      <c r="J298" s="137">
        <f t="shared" si="43"/>
        <v>5315.5615683088527</v>
      </c>
      <c r="K298" s="141"/>
      <c r="L298" s="142">
        <f t="shared" si="51"/>
        <v>559144.46824890748</v>
      </c>
      <c r="M298" s="143">
        <f t="shared" si="46"/>
        <v>0.23516533343716817</v>
      </c>
      <c r="N298" s="142">
        <f t="shared" si="52"/>
        <v>180.69938544194883</v>
      </c>
      <c r="O298" s="48"/>
      <c r="P298" s="86">
        <f t="shared" si="47"/>
        <v>3.2052617155019059E-2</v>
      </c>
      <c r="Q298" s="86">
        <f t="shared" si="48"/>
        <v>0.12780326527170649</v>
      </c>
      <c r="R298" s="129"/>
      <c r="S298" s="69">
        <v>976</v>
      </c>
      <c r="T298" s="41" t="s">
        <v>322</v>
      </c>
      <c r="U298" s="32">
        <v>3918</v>
      </c>
      <c r="V298" s="32">
        <v>14281719.93078113</v>
      </c>
      <c r="W298" s="30">
        <v>3462636.7371732905</v>
      </c>
      <c r="X298" s="49">
        <v>17744356.667954419</v>
      </c>
      <c r="Y298" s="132">
        <v>-3632</v>
      </c>
      <c r="Z298" s="49">
        <v>2377665.3645181106</v>
      </c>
      <c r="AA298" s="33">
        <f t="shared" si="49"/>
        <v>20118390.032472529</v>
      </c>
      <c r="AB298" s="50">
        <f t="shared" si="50"/>
        <v>5134.8621828669038</v>
      </c>
    </row>
    <row r="299" spans="1:28" ht="14.4" x14ac:dyDescent="0.3">
      <c r="A299" s="31">
        <v>977</v>
      </c>
      <c r="B299" s="130" t="s">
        <v>323</v>
      </c>
      <c r="C299" s="135">
        <v>15304</v>
      </c>
      <c r="D299" s="136">
        <v>29314360.721976548</v>
      </c>
      <c r="E299" s="137">
        <v>10575153.542369051</v>
      </c>
      <c r="F299" s="138">
        <f t="shared" si="44"/>
        <v>39889514.264345601</v>
      </c>
      <c r="G299" s="162">
        <v>360620</v>
      </c>
      <c r="H299" s="139">
        <v>7992702.422707581</v>
      </c>
      <c r="I299" s="140">
        <f t="shared" si="45"/>
        <v>48242836.687053181</v>
      </c>
      <c r="J299" s="137">
        <f t="shared" si="43"/>
        <v>3152.3024494938045</v>
      </c>
      <c r="K299" s="141"/>
      <c r="L299" s="142">
        <f t="shared" si="51"/>
        <v>3792190.4881579354</v>
      </c>
      <c r="M299" s="143">
        <f t="shared" si="46"/>
        <v>0.55717728159651969</v>
      </c>
      <c r="N299" s="142">
        <f t="shared" si="52"/>
        <v>238.46133517749877</v>
      </c>
      <c r="O299" s="48"/>
      <c r="P299" s="86">
        <f t="shared" si="47"/>
        <v>6.6875002275212259E-2</v>
      </c>
      <c r="Q299" s="86">
        <f t="shared" si="48"/>
        <v>0.17434823551212286</v>
      </c>
      <c r="R299" s="129"/>
      <c r="S299" s="69">
        <v>977</v>
      </c>
      <c r="T299" s="41" t="s">
        <v>323</v>
      </c>
      <c r="U299" s="32">
        <v>15255</v>
      </c>
      <c r="V299" s="32">
        <v>27266548.288507029</v>
      </c>
      <c r="W299" s="30">
        <v>10122568.692655178</v>
      </c>
      <c r="X299" s="49">
        <v>37389116.981162205</v>
      </c>
      <c r="Y299" s="131">
        <v>255454</v>
      </c>
      <c r="Z299" s="49">
        <v>6806075.2177330386</v>
      </c>
      <c r="AA299" s="33">
        <f t="shared" si="49"/>
        <v>44450646.198895246</v>
      </c>
      <c r="AB299" s="50">
        <f t="shared" si="50"/>
        <v>2913.8411143163057</v>
      </c>
    </row>
    <row r="300" spans="1:28" ht="14.4" x14ac:dyDescent="0.3">
      <c r="A300" s="31">
        <v>980</v>
      </c>
      <c r="B300" s="130" t="s">
        <v>324</v>
      </c>
      <c r="C300" s="135">
        <v>33352</v>
      </c>
      <c r="D300" s="136">
        <v>34615557.94640819</v>
      </c>
      <c r="E300" s="137">
        <v>7338209.3245868627</v>
      </c>
      <c r="F300" s="138">
        <f t="shared" si="44"/>
        <v>41953767.270995051</v>
      </c>
      <c r="G300" s="163">
        <v>-3588153</v>
      </c>
      <c r="H300" s="139">
        <v>14309526.500693604</v>
      </c>
      <c r="I300" s="140">
        <f t="shared" si="45"/>
        <v>52675140.771688655</v>
      </c>
      <c r="J300" s="137">
        <f t="shared" si="43"/>
        <v>1579.369776076057</v>
      </c>
      <c r="K300" s="141"/>
      <c r="L300" s="142">
        <f t="shared" si="51"/>
        <v>4015631.200051941</v>
      </c>
      <c r="M300" s="143">
        <f t="shared" si="46"/>
        <v>0.33763807094283227</v>
      </c>
      <c r="N300" s="142">
        <f t="shared" si="52"/>
        <v>116.10191140904794</v>
      </c>
      <c r="O300" s="48"/>
      <c r="P300" s="86">
        <f t="shared" si="47"/>
        <v>4.241286985616366E-2</v>
      </c>
      <c r="Q300" s="86">
        <f t="shared" si="48"/>
        <v>0.20315852803838963</v>
      </c>
      <c r="R300" s="129"/>
      <c r="S300" s="69">
        <v>980</v>
      </c>
      <c r="T300" s="41" t="s">
        <v>324</v>
      </c>
      <c r="U300" s="32">
        <v>33254</v>
      </c>
      <c r="V300" s="32">
        <v>33337345.870103177</v>
      </c>
      <c r="W300" s="30">
        <v>6909439.7214676533</v>
      </c>
      <c r="X300" s="49">
        <v>40246785.591570832</v>
      </c>
      <c r="Y300" s="132">
        <v>-3480577</v>
      </c>
      <c r="Z300" s="49">
        <v>11893300.980065882</v>
      </c>
      <c r="AA300" s="33">
        <f t="shared" si="49"/>
        <v>48659509.571636714</v>
      </c>
      <c r="AB300" s="50">
        <f t="shared" si="50"/>
        <v>1463.267864667009</v>
      </c>
    </row>
    <row r="301" spans="1:28" ht="14.4" x14ac:dyDescent="0.3">
      <c r="A301" s="31">
        <v>981</v>
      </c>
      <c r="B301" s="130" t="s">
        <v>325</v>
      </c>
      <c r="C301" s="135">
        <v>2314</v>
      </c>
      <c r="D301" s="136">
        <v>2780792.7651618449</v>
      </c>
      <c r="E301" s="137">
        <v>1870482.3361778343</v>
      </c>
      <c r="F301" s="138">
        <f t="shared" si="44"/>
        <v>4651275.1013396792</v>
      </c>
      <c r="G301" s="162">
        <v>-529170</v>
      </c>
      <c r="H301" s="139">
        <v>1641351.6120176767</v>
      </c>
      <c r="I301" s="140">
        <f t="shared" si="45"/>
        <v>5763456.7133573554</v>
      </c>
      <c r="J301" s="137">
        <f t="shared" si="43"/>
        <v>2490.6900230584943</v>
      </c>
      <c r="K301" s="141"/>
      <c r="L301" s="142">
        <f t="shared" si="51"/>
        <v>332699.52023915015</v>
      </c>
      <c r="M301" s="143">
        <f t="shared" si="46"/>
        <v>0.23534293944892132</v>
      </c>
      <c r="N301" s="142">
        <f t="shared" si="52"/>
        <v>172.82523726327236</v>
      </c>
      <c r="O301" s="48"/>
      <c r="P301" s="86">
        <f t="shared" si="47"/>
        <v>6.5136126543101636E-3</v>
      </c>
      <c r="Q301" s="86">
        <f t="shared" si="48"/>
        <v>0.16104920368926412</v>
      </c>
      <c r="R301" s="129"/>
      <c r="S301" s="69">
        <v>981</v>
      </c>
      <c r="T301" s="41" t="s">
        <v>325</v>
      </c>
      <c r="U301" s="32">
        <v>2343</v>
      </c>
      <c r="V301" s="32">
        <v>2870669.3770309822</v>
      </c>
      <c r="W301" s="30">
        <v>1750505.183215301</v>
      </c>
      <c r="X301" s="49">
        <v>4621174.5602462832</v>
      </c>
      <c r="Y301" s="132">
        <v>-604097</v>
      </c>
      <c r="Z301" s="49">
        <v>1413679.6328719223</v>
      </c>
      <c r="AA301" s="33">
        <f t="shared" si="49"/>
        <v>5430757.1931182053</v>
      </c>
      <c r="AB301" s="50">
        <f t="shared" si="50"/>
        <v>2317.8647857952219</v>
      </c>
    </row>
    <row r="302" spans="1:28" ht="14.4" x14ac:dyDescent="0.3">
      <c r="A302" s="31">
        <v>989</v>
      </c>
      <c r="B302" s="130" t="s">
        <v>445</v>
      </c>
      <c r="C302" s="135">
        <v>5522</v>
      </c>
      <c r="D302" s="136">
        <v>12417305.064408485</v>
      </c>
      <c r="E302" s="137">
        <v>4304882.1640153984</v>
      </c>
      <c r="F302" s="138">
        <f t="shared" si="44"/>
        <v>16722187.228423882</v>
      </c>
      <c r="G302" s="163">
        <v>-386114</v>
      </c>
      <c r="H302" s="139">
        <v>3753480.8568716669</v>
      </c>
      <c r="I302" s="140">
        <f t="shared" si="45"/>
        <v>20089554.085295551</v>
      </c>
      <c r="J302" s="137">
        <f t="shared" si="43"/>
        <v>3638.0938220383105</v>
      </c>
      <c r="K302" s="141"/>
      <c r="L302" s="142">
        <f t="shared" si="51"/>
        <v>1395817.8181905635</v>
      </c>
      <c r="M302" s="143">
        <f t="shared" si="46"/>
        <v>0.42012980167353065</v>
      </c>
      <c r="N302" s="142">
        <f t="shared" si="52"/>
        <v>309.43707932018606</v>
      </c>
      <c r="O302" s="48"/>
      <c r="P302" s="86">
        <f t="shared" si="47"/>
        <v>5.2951491444178878E-2</v>
      </c>
      <c r="Q302" s="86">
        <f t="shared" si="48"/>
        <v>0.12976718553939182</v>
      </c>
      <c r="R302" s="129"/>
      <c r="S302" s="69">
        <v>989</v>
      </c>
      <c r="T302" s="41" t="s">
        <v>326</v>
      </c>
      <c r="U302" s="32">
        <v>5616</v>
      </c>
      <c r="V302" s="32">
        <v>11642583.047807563</v>
      </c>
      <c r="W302" s="30">
        <v>4238668.2389810774</v>
      </c>
      <c r="X302" s="49">
        <v>15881251.286788641</v>
      </c>
      <c r="Y302" s="132">
        <v>-509864</v>
      </c>
      <c r="Z302" s="49">
        <v>3322348.9803163465</v>
      </c>
      <c r="AA302" s="33">
        <f t="shared" si="49"/>
        <v>18693736.267104987</v>
      </c>
      <c r="AB302" s="50">
        <f t="shared" si="50"/>
        <v>3328.6567427181244</v>
      </c>
    </row>
    <row r="303" spans="1:28" ht="14.4" x14ac:dyDescent="0.3">
      <c r="A303" s="31">
        <v>992</v>
      </c>
      <c r="B303" s="130" t="s">
        <v>327</v>
      </c>
      <c r="C303" s="135">
        <v>18577</v>
      </c>
      <c r="D303" s="136">
        <v>36605002.106230527</v>
      </c>
      <c r="E303" s="137">
        <v>6566680.92629568</v>
      </c>
      <c r="F303" s="138">
        <f t="shared" si="44"/>
        <v>43171683.03252621</v>
      </c>
      <c r="G303" s="162">
        <v>-844774</v>
      </c>
      <c r="H303" s="139">
        <v>9918260.9323706497</v>
      </c>
      <c r="I303" s="140">
        <f t="shared" si="45"/>
        <v>52245169.964896858</v>
      </c>
      <c r="J303" s="137">
        <f t="shared" si="43"/>
        <v>2812.3577523225954</v>
      </c>
      <c r="K303" s="141"/>
      <c r="L303" s="142">
        <f t="shared" si="51"/>
        <v>2402164.9551865458</v>
      </c>
      <c r="M303" s="143">
        <f t="shared" si="46"/>
        <v>0.28274495533975158</v>
      </c>
      <c r="N303" s="142">
        <f t="shared" si="52"/>
        <v>156.18908673718033</v>
      </c>
      <c r="O303" s="48"/>
      <c r="P303" s="86">
        <f t="shared" si="47"/>
        <v>1.4894460006938948E-2</v>
      </c>
      <c r="Q303" s="86">
        <f t="shared" si="48"/>
        <v>0.16742117909773779</v>
      </c>
      <c r="R303" s="129"/>
      <c r="S303" s="69">
        <v>992</v>
      </c>
      <c r="T303" s="41" t="s">
        <v>327</v>
      </c>
      <c r="U303" s="32">
        <v>18765</v>
      </c>
      <c r="V303" s="32">
        <v>35020687.684539147</v>
      </c>
      <c r="W303" s="30">
        <v>7517413.3040415188</v>
      </c>
      <c r="X303" s="49">
        <v>42538100.988580666</v>
      </c>
      <c r="Y303" s="132">
        <v>-1190968</v>
      </c>
      <c r="Z303" s="49">
        <v>8495872.0211296435</v>
      </c>
      <c r="AA303" s="33">
        <f t="shared" si="49"/>
        <v>49843005.009710312</v>
      </c>
      <c r="AB303" s="50">
        <f t="shared" si="50"/>
        <v>2656.1686655854151</v>
      </c>
    </row>
    <row r="304" spans="1:28" ht="14.4" x14ac:dyDescent="0.3">
      <c r="A304" s="34"/>
      <c r="B304" s="35"/>
      <c r="C304" s="36"/>
      <c r="D304" s="37"/>
      <c r="E304" s="32"/>
      <c r="F304" s="29"/>
      <c r="G304" s="38"/>
      <c r="H304" s="33"/>
      <c r="I304" s="85"/>
      <c r="J304" s="39"/>
      <c r="K304" s="39"/>
      <c r="S304" s="34"/>
      <c r="T304" s="50"/>
      <c r="U304" s="10"/>
      <c r="V304" s="10"/>
      <c r="W304" s="48"/>
      <c r="X304" s="48"/>
      <c r="Y304" s="48"/>
      <c r="Z304" s="48"/>
      <c r="AA304" s="48"/>
      <c r="AB304" s="48"/>
    </row>
    <row r="305" spans="1:28" ht="14.4" x14ac:dyDescent="0.3">
      <c r="A305" s="34"/>
      <c r="B305" s="35"/>
      <c r="C305" s="36"/>
      <c r="D305" s="37"/>
      <c r="E305" s="32"/>
      <c r="F305" s="29"/>
      <c r="G305" s="38"/>
      <c r="H305" s="33"/>
      <c r="I305" s="85"/>
      <c r="J305" s="39"/>
      <c r="K305" s="39"/>
      <c r="S305" s="34"/>
      <c r="T305" s="50"/>
      <c r="U305" s="10"/>
      <c r="V305" s="10"/>
      <c r="W305" s="48"/>
      <c r="X305" s="48"/>
      <c r="Y305" s="48"/>
      <c r="Z305" s="48"/>
      <c r="AA305" s="48"/>
      <c r="AB305" s="48"/>
    </row>
    <row r="306" spans="1:28" ht="14.4" x14ac:dyDescent="0.3">
      <c r="A306" s="34"/>
      <c r="B306" s="35"/>
      <c r="C306" s="36"/>
      <c r="D306" s="37"/>
      <c r="E306" s="32"/>
      <c r="F306" s="29"/>
      <c r="G306" s="38"/>
      <c r="H306" s="33"/>
      <c r="I306" s="85"/>
      <c r="J306" s="39"/>
      <c r="K306" s="39"/>
      <c r="S306" s="34"/>
      <c r="T306" s="50"/>
      <c r="U306" s="10"/>
      <c r="V306" s="10"/>
      <c r="W306" s="48"/>
      <c r="X306" s="48"/>
      <c r="Y306" s="48"/>
      <c r="Z306" s="48"/>
      <c r="AA306" s="48"/>
      <c r="AB306" s="48"/>
    </row>
    <row r="307" spans="1:28" x14ac:dyDescent="0.25">
      <c r="A307" s="34"/>
      <c r="B307" s="35"/>
      <c r="C307" s="36"/>
      <c r="D307" s="37"/>
      <c r="E307" s="32"/>
      <c r="F307" s="29"/>
      <c r="G307" s="38"/>
      <c r="H307" s="33"/>
      <c r="I307" s="85"/>
      <c r="J307" s="39"/>
      <c r="K307" s="39"/>
      <c r="S307" s="34"/>
      <c r="T307" s="35"/>
      <c r="U307" s="21"/>
      <c r="V307" s="21"/>
    </row>
    <row r="308" spans="1:28" x14ac:dyDescent="0.25">
      <c r="A308" s="40"/>
      <c r="B308" s="28"/>
      <c r="C308" s="32"/>
      <c r="D308" s="37"/>
      <c r="E308" s="32"/>
      <c r="F308" s="29"/>
      <c r="G308" s="38"/>
      <c r="H308" s="33"/>
      <c r="I308" s="85"/>
      <c r="J308" s="39"/>
      <c r="K308" s="39"/>
      <c r="S308" s="40"/>
      <c r="T308" s="28"/>
      <c r="U308" s="21"/>
      <c r="V308" s="21"/>
    </row>
    <row r="309" spans="1:28" x14ac:dyDescent="0.25">
      <c r="A309" s="40"/>
      <c r="B309" s="28"/>
      <c r="C309" s="32"/>
      <c r="D309" s="37"/>
      <c r="E309" s="32"/>
      <c r="F309" s="41"/>
      <c r="G309" s="42"/>
      <c r="H309" s="41"/>
      <c r="I309" s="85"/>
      <c r="J309" s="39"/>
      <c r="K309" s="39"/>
      <c r="S309" s="40"/>
      <c r="T309" s="28"/>
      <c r="U309" s="21"/>
      <c r="V309" s="21"/>
    </row>
    <row r="310" spans="1:28" x14ac:dyDescent="0.25">
      <c r="A310" s="40"/>
      <c r="B310" s="28"/>
      <c r="C310" s="32"/>
      <c r="D310" s="37"/>
      <c r="E310" s="32"/>
      <c r="F310" s="41"/>
      <c r="G310" s="42"/>
      <c r="H310" s="41"/>
      <c r="I310" s="85"/>
      <c r="J310" s="39"/>
      <c r="K310" s="39"/>
      <c r="S310" s="40"/>
      <c r="T310" s="28"/>
      <c r="U310" s="21"/>
      <c r="V310" s="21"/>
    </row>
    <row r="311" spans="1:28" x14ac:dyDescent="0.25">
      <c r="A311" s="40"/>
      <c r="B311" s="28"/>
      <c r="C311" s="32"/>
      <c r="D311" s="37"/>
      <c r="E311" s="32"/>
      <c r="F311" s="41"/>
      <c r="G311" s="42"/>
      <c r="H311" s="41"/>
      <c r="I311" s="85"/>
      <c r="J311" s="39"/>
      <c r="K311" s="39"/>
      <c r="S311" s="40"/>
      <c r="T311" s="28"/>
      <c r="U311" s="21"/>
      <c r="V311" s="21"/>
    </row>
    <row r="312" spans="1:28" x14ac:dyDescent="0.25">
      <c r="A312" s="40"/>
      <c r="B312" s="28"/>
      <c r="C312" s="32"/>
      <c r="D312" s="37"/>
      <c r="E312" s="32"/>
      <c r="F312" s="41"/>
      <c r="G312" s="42"/>
      <c r="H312" s="41"/>
      <c r="I312" s="85"/>
      <c r="J312" s="39"/>
      <c r="K312" s="39"/>
      <c r="S312" s="40"/>
      <c r="T312" s="28"/>
      <c r="U312" s="21"/>
      <c r="V312" s="21"/>
    </row>
    <row r="313" spans="1:28" x14ac:dyDescent="0.25">
      <c r="A313" s="40"/>
      <c r="B313" s="28"/>
      <c r="C313" s="32"/>
      <c r="D313" s="37"/>
      <c r="E313" s="32"/>
      <c r="F313" s="41"/>
      <c r="G313" s="42"/>
      <c r="H313" s="41"/>
      <c r="I313" s="85"/>
      <c r="J313" s="39"/>
      <c r="K313" s="39"/>
      <c r="S313" s="40"/>
      <c r="T313" s="28"/>
      <c r="U313" s="21"/>
      <c r="V313" s="21"/>
    </row>
    <row r="314" spans="1:28" x14ac:dyDescent="0.25">
      <c r="A314" s="40"/>
      <c r="B314" s="28"/>
      <c r="C314" s="32"/>
      <c r="D314" s="37"/>
      <c r="E314" s="32"/>
      <c r="F314" s="41"/>
      <c r="G314" s="42"/>
      <c r="H314" s="41"/>
      <c r="I314" s="85"/>
      <c r="J314" s="39"/>
      <c r="K314" s="39"/>
      <c r="S314" s="40"/>
      <c r="T314" s="28"/>
      <c r="U314" s="21"/>
      <c r="V314" s="21"/>
    </row>
    <row r="315" spans="1:28" x14ac:dyDescent="0.25">
      <c r="A315" s="40"/>
      <c r="B315" s="28"/>
      <c r="C315" s="32"/>
      <c r="D315" s="37"/>
      <c r="E315" s="32"/>
      <c r="F315" s="41"/>
      <c r="G315" s="42"/>
      <c r="H315" s="41"/>
      <c r="I315" s="85"/>
      <c r="J315" s="39"/>
      <c r="K315" s="39"/>
      <c r="S315" s="40"/>
      <c r="T315" s="28"/>
      <c r="U315" s="21"/>
      <c r="V315" s="21"/>
    </row>
    <row r="316" spans="1:28" x14ac:dyDescent="0.25">
      <c r="A316" s="40"/>
      <c r="B316" s="28"/>
      <c r="C316" s="32"/>
      <c r="D316" s="37"/>
      <c r="E316" s="32"/>
      <c r="F316" s="41"/>
      <c r="G316" s="42"/>
      <c r="H316" s="41"/>
      <c r="I316" s="85"/>
      <c r="J316" s="39"/>
      <c r="K316" s="39"/>
      <c r="S316" s="40"/>
      <c r="T316" s="28"/>
      <c r="U316" s="21"/>
      <c r="V316" s="21"/>
    </row>
    <row r="317" spans="1:28" x14ac:dyDescent="0.25">
      <c r="A317" s="40"/>
      <c r="B317" s="28"/>
      <c r="C317" s="32"/>
      <c r="D317" s="37"/>
      <c r="E317" s="32"/>
      <c r="F317" s="41"/>
      <c r="G317" s="42"/>
      <c r="H317" s="41"/>
      <c r="I317" s="85"/>
      <c r="J317" s="39"/>
      <c r="K317" s="39"/>
      <c r="S317" s="40"/>
      <c r="T317" s="28"/>
      <c r="U317" s="21"/>
      <c r="V317" s="21"/>
    </row>
    <row r="318" spans="1:28" x14ac:dyDescent="0.25">
      <c r="A318" s="31"/>
      <c r="B318" s="28"/>
      <c r="C318" s="32"/>
      <c r="D318" s="37"/>
      <c r="E318" s="32"/>
      <c r="F318" s="41"/>
      <c r="G318" s="42"/>
      <c r="H318" s="41"/>
      <c r="I318" s="85"/>
      <c r="J318" s="39"/>
      <c r="K318" s="39"/>
      <c r="S318" s="31"/>
      <c r="T318" s="28"/>
      <c r="U318" s="21"/>
      <c r="V318" s="21"/>
    </row>
    <row r="319" spans="1:28" x14ac:dyDescent="0.25">
      <c r="A319" s="31"/>
      <c r="B319" s="28"/>
      <c r="C319" s="32"/>
      <c r="D319" s="37"/>
      <c r="E319" s="32"/>
      <c r="F319" s="41"/>
      <c r="G319" s="42"/>
      <c r="H319" s="41"/>
      <c r="I319" s="85"/>
      <c r="J319" s="39"/>
      <c r="K319" s="39"/>
      <c r="S319" s="31"/>
      <c r="T319" s="28"/>
      <c r="U319" s="21"/>
      <c r="V319" s="21"/>
    </row>
    <row r="320" spans="1:28" x14ac:dyDescent="0.25">
      <c r="A320" s="31"/>
      <c r="B320" s="43"/>
      <c r="C320" s="32"/>
      <c r="D320" s="37"/>
      <c r="E320" s="32"/>
      <c r="F320" s="41"/>
      <c r="G320" s="42"/>
      <c r="H320" s="41"/>
      <c r="I320" s="89"/>
      <c r="J320" s="44"/>
      <c r="S320" s="31"/>
      <c r="T320" s="43"/>
      <c r="U320" s="21"/>
      <c r="V320" s="21"/>
    </row>
    <row r="321" spans="1:22" x14ac:dyDescent="0.25">
      <c r="A321" s="31"/>
      <c r="B321" s="28"/>
      <c r="C321" s="32"/>
      <c r="D321" s="37"/>
      <c r="E321" s="32"/>
      <c r="F321" s="41"/>
      <c r="G321" s="42"/>
      <c r="H321" s="41"/>
      <c r="I321" s="89"/>
      <c r="J321" s="44"/>
      <c r="S321" s="31"/>
      <c r="T321" s="28"/>
      <c r="U321" s="21"/>
      <c r="V321" s="21"/>
    </row>
    <row r="322" spans="1:22" x14ac:dyDescent="0.25">
      <c r="A322" s="31"/>
      <c r="B322" s="28"/>
      <c r="C322" s="32"/>
      <c r="D322" s="37"/>
      <c r="E322" s="32"/>
      <c r="F322" s="41"/>
      <c r="G322" s="42"/>
      <c r="H322" s="41"/>
      <c r="I322" s="89"/>
      <c r="J322" s="44"/>
      <c r="S322" s="31"/>
      <c r="T322" s="28"/>
      <c r="U322" s="21"/>
      <c r="V322" s="21"/>
    </row>
    <row r="323" spans="1:22" x14ac:dyDescent="0.25">
      <c r="A323" s="31"/>
      <c r="B323" s="28"/>
      <c r="C323" s="32"/>
      <c r="D323" s="37"/>
      <c r="E323" s="32"/>
      <c r="F323" s="41"/>
      <c r="G323" s="42"/>
      <c r="H323" s="41"/>
      <c r="I323" s="89"/>
      <c r="J323" s="44"/>
      <c r="S323" s="31"/>
      <c r="T323" s="28"/>
      <c r="U323" s="21"/>
      <c r="V323" s="21"/>
    </row>
    <row r="324" spans="1:22" x14ac:dyDescent="0.25">
      <c r="A324" s="31"/>
      <c r="B324" s="28"/>
      <c r="C324" s="32"/>
      <c r="D324" s="37"/>
      <c r="E324" s="32"/>
      <c r="F324" s="41"/>
      <c r="G324" s="42"/>
      <c r="H324" s="41"/>
      <c r="I324" s="89"/>
      <c r="J324" s="44"/>
      <c r="S324" s="31"/>
      <c r="T324" s="28"/>
      <c r="U324" s="21"/>
      <c r="V324" s="21"/>
    </row>
    <row r="325" spans="1:22" x14ac:dyDescent="0.25">
      <c r="A325" s="31"/>
      <c r="B325" s="45"/>
      <c r="C325" s="32"/>
      <c r="D325" s="37"/>
      <c r="E325" s="32"/>
      <c r="F325" s="41"/>
      <c r="G325" s="42"/>
      <c r="H325" s="41"/>
      <c r="I325" s="89"/>
      <c r="J325" s="44"/>
      <c r="S325" s="31"/>
      <c r="T325" s="45"/>
      <c r="U325" s="21"/>
      <c r="V325" s="21"/>
    </row>
    <row r="326" spans="1:22" x14ac:dyDescent="0.25">
      <c r="A326" s="46"/>
      <c r="B326" s="45"/>
      <c r="C326" s="32"/>
      <c r="D326" s="37"/>
      <c r="E326" s="32"/>
      <c r="F326" s="41"/>
      <c r="G326" s="42"/>
      <c r="H326" s="41"/>
      <c r="I326" s="89"/>
      <c r="J326" s="44"/>
      <c r="S326" s="46"/>
      <c r="T326" s="45"/>
      <c r="U326" s="21"/>
      <c r="V326" s="21"/>
    </row>
    <row r="327" spans="1:22" x14ac:dyDescent="0.25">
      <c r="A327" s="31"/>
      <c r="B327" s="28"/>
      <c r="C327" s="32"/>
      <c r="D327" s="37"/>
      <c r="E327" s="32"/>
      <c r="F327" s="41"/>
      <c r="G327" s="42"/>
      <c r="H327" s="41"/>
      <c r="I327" s="89"/>
      <c r="J327" s="44"/>
      <c r="S327" s="31"/>
      <c r="T327" s="28"/>
      <c r="U327" s="21"/>
      <c r="V327" s="21"/>
    </row>
    <row r="328" spans="1:22" x14ac:dyDescent="0.25">
      <c r="A328" s="31"/>
      <c r="B328" s="28"/>
      <c r="C328" s="32"/>
      <c r="D328" s="37"/>
      <c r="E328" s="32"/>
      <c r="F328" s="41"/>
      <c r="G328" s="42"/>
      <c r="H328" s="41"/>
      <c r="I328" s="89"/>
      <c r="J328" s="44"/>
      <c r="S328" s="31"/>
      <c r="T328" s="28"/>
      <c r="U328" s="21"/>
      <c r="V328" s="21"/>
    </row>
    <row r="329" spans="1:22" x14ac:dyDescent="0.25">
      <c r="A329" s="31"/>
      <c r="B329" s="28"/>
      <c r="C329" s="32"/>
      <c r="D329" s="37"/>
      <c r="E329" s="32"/>
      <c r="F329" s="41"/>
      <c r="G329" s="42"/>
      <c r="H329" s="41"/>
      <c r="I329" s="89"/>
      <c r="J329" s="44"/>
      <c r="S329" s="31"/>
      <c r="T329" s="28"/>
      <c r="U329" s="21"/>
      <c r="V329" s="21"/>
    </row>
    <row r="330" spans="1:22" x14ac:dyDescent="0.25">
      <c r="A330" s="46"/>
      <c r="B330" s="28"/>
      <c r="C330" s="32"/>
      <c r="D330" s="37"/>
      <c r="E330" s="32"/>
      <c r="F330" s="41"/>
      <c r="G330" s="42"/>
      <c r="H330" s="41"/>
      <c r="I330" s="89"/>
      <c r="J330" s="44"/>
      <c r="S330" s="46"/>
      <c r="T330" s="28"/>
      <c r="U330" s="21"/>
      <c r="V330" s="21"/>
    </row>
    <row r="331" spans="1:22" x14ac:dyDescent="0.25">
      <c r="A331" s="31"/>
      <c r="B331" s="28"/>
      <c r="C331" s="32"/>
      <c r="D331" s="37"/>
      <c r="E331" s="32"/>
      <c r="F331" s="41"/>
      <c r="G331" s="42"/>
      <c r="H331" s="41"/>
      <c r="I331" s="89"/>
      <c r="J331" s="44"/>
      <c r="S331" s="31"/>
      <c r="T331" s="28"/>
      <c r="U331" s="21"/>
      <c r="V331" s="21"/>
    </row>
    <row r="332" spans="1:22" x14ac:dyDescent="0.25">
      <c r="A332" s="31"/>
      <c r="B332" s="28"/>
      <c r="C332" s="32"/>
      <c r="D332" s="37"/>
      <c r="E332" s="32"/>
      <c r="F332" s="41"/>
      <c r="G332" s="42"/>
      <c r="H332" s="41"/>
      <c r="I332" s="89"/>
      <c r="J332" s="44"/>
      <c r="S332" s="31"/>
      <c r="T332" s="28"/>
      <c r="U332" s="21"/>
      <c r="V332" s="21"/>
    </row>
    <row r="333" spans="1:22" x14ac:dyDescent="0.25">
      <c r="A333" s="11"/>
      <c r="S333" s="11"/>
    </row>
    <row r="334" spans="1:22" x14ac:dyDescent="0.25">
      <c r="A334" s="11"/>
      <c r="B334" s="12"/>
      <c r="S334" s="11"/>
      <c r="T334" s="12"/>
    </row>
  </sheetData>
  <sortState xmlns:xlrd2="http://schemas.microsoft.com/office/spreadsheetml/2017/richdata2" ref="A11:J303">
    <sortCondition ref="A10:A303"/>
  </sortState>
  <conditionalFormatting sqref="Y10 Y237:Y303">
    <cfRule type="cellIs" dxfId="2" priority="3" operator="lessThan">
      <formula>0</formula>
    </cfRule>
  </conditionalFormatting>
  <conditionalFormatting sqref="G11:G303">
    <cfRule type="cellIs" dxfId="0" priority="1" operator="lessThan">
      <formula>0</formula>
    </cfRule>
  </conditionalFormatting>
  <hyperlinks>
    <hyperlink ref="S2" r:id="rId1" display="https://vm.fi/valtionosuuspaatoksia-ja-laskentatietoja" xr:uid="{359EF479-BB44-4701-BA37-7021F1CF3E10}"/>
    <hyperlink ref="S3" r:id="rId2" display="https://vos.oph.fi/rap/vos/v21/vop6os21.html" xr:uid="{6738058E-B386-4A49-9D3C-8434BE5A2C61}"/>
    <hyperlink ref="A4" r:id="rId3" display="Statsandelarna för undervisnings- och kulturverksamhet år 2020, UBS 21.12.2021" xr:uid="{905F4659-BACE-431A-A6E1-9A60AE32E8A2}"/>
    <hyperlink ref="A3" r:id="rId4" xr:uid="{369E3E6A-366B-4830-BDC2-23792025990B}"/>
  </hyperlinks>
  <printOptions horizontalCentered="1"/>
  <pageMargins left="0.39370078740157483" right="0.39370078740157483" top="1.5748031496062993" bottom="0.78740157480314965" header="0.39370078740157483" footer="0.39370078740157483"/>
  <pageSetup paperSize="9" orientation="portrait" r:id="rId5"/>
  <headerFooter scaleWithDoc="0">
    <oddHeader>&amp;L&amp;G</oddHeader>
    <oddFooter>&amp;L&amp;8&amp;K06+000&amp;P/&amp;N | &amp;D &amp;T | &amp;Z&amp;F&amp;R&amp;8&amp;K06+000&amp;G</oddFooter>
  </headerFooter>
  <legacyDrawingHF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AFA82-0957-4F64-B6A0-945E57961547}">
  <dimension ref="A1:N334"/>
  <sheetViews>
    <sheetView workbookViewId="0">
      <pane xSplit="2" ySplit="9" topLeftCell="C10" activePane="bottomRight" state="frozen"/>
      <selection pane="topRight" activeCell="C1" sqref="C1"/>
      <selection pane="bottomLeft" activeCell="A10" sqref="A10"/>
      <selection pane="bottomRight"/>
    </sheetView>
  </sheetViews>
  <sheetFormatPr defaultColWidth="8.88671875" defaultRowHeight="14.4" x14ac:dyDescent="0.3"/>
  <cols>
    <col min="1" max="1" width="8.88671875" style="61" customWidth="1"/>
    <col min="2" max="2" width="13.6640625" style="47" bestFit="1" customWidth="1"/>
    <col min="3" max="3" width="13.44140625" style="53" customWidth="1"/>
    <col min="4" max="4" width="14.5546875" style="53" customWidth="1"/>
    <col min="5" max="5" width="13.33203125" style="53" customWidth="1"/>
    <col min="6" max="6" width="17.21875" style="54" bestFit="1" customWidth="1"/>
    <col min="7" max="7" width="11.88671875" style="72" customWidth="1"/>
    <col min="8" max="8" width="11.5546875" style="72" customWidth="1"/>
    <col min="9" max="9" width="8.88671875" style="61"/>
    <col min="10" max="10" width="13.6640625" style="47" bestFit="1" customWidth="1"/>
    <col min="11" max="11" width="14" style="71" customWidth="1"/>
    <col min="12" max="12" width="13.109375" style="71" customWidth="1"/>
    <col min="13" max="13" width="12.88671875" style="71" customWidth="1"/>
    <col min="14" max="14" width="16.88671875" style="55" customWidth="1"/>
    <col min="15" max="16384" width="8.88671875" style="55"/>
  </cols>
  <sheetData>
    <row r="1" spans="1:14" ht="22.8" x14ac:dyDescent="0.4">
      <c r="A1" s="15" t="s">
        <v>328</v>
      </c>
      <c r="B1" s="52"/>
      <c r="I1" s="78" t="s">
        <v>329</v>
      </c>
      <c r="J1" s="52"/>
    </row>
    <row r="2" spans="1:14" ht="15.6" x14ac:dyDescent="0.3">
      <c r="A2" s="14" t="s">
        <v>330</v>
      </c>
      <c r="I2" s="79" t="s">
        <v>331</v>
      </c>
    </row>
    <row r="3" spans="1:14" x14ac:dyDescent="0.3">
      <c r="I3" s="80"/>
    </row>
    <row r="4" spans="1:14" ht="13.2" customHeight="1" x14ac:dyDescent="0.3">
      <c r="A4" s="157" t="s">
        <v>332</v>
      </c>
      <c r="B4" s="157"/>
      <c r="C4" s="157"/>
      <c r="D4" s="157"/>
      <c r="E4" s="157"/>
      <c r="F4" s="157"/>
      <c r="G4" s="157"/>
      <c r="H4" s="158"/>
      <c r="I4" s="80"/>
    </row>
    <row r="5" spans="1:14" ht="13.8" x14ac:dyDescent="0.3">
      <c r="A5" s="157"/>
      <c r="B5" s="157"/>
      <c r="C5" s="157"/>
      <c r="D5" s="157"/>
      <c r="E5" s="157"/>
      <c r="F5" s="157"/>
      <c r="G5" s="157"/>
      <c r="H5" s="158"/>
      <c r="I5" s="80"/>
    </row>
    <row r="6" spans="1:14" ht="13.8" x14ac:dyDescent="0.3">
      <c r="A6" s="159" t="s">
        <v>333</v>
      </c>
      <c r="B6" s="160"/>
      <c r="C6" s="160"/>
      <c r="D6" s="160"/>
      <c r="E6" s="160"/>
      <c r="F6" s="160"/>
      <c r="G6" s="160"/>
      <c r="H6" s="161"/>
      <c r="I6" s="80"/>
    </row>
    <row r="7" spans="1:14" ht="13.8" x14ac:dyDescent="0.3">
      <c r="A7" s="160"/>
      <c r="B7" s="160"/>
      <c r="C7" s="160"/>
      <c r="D7" s="160"/>
      <c r="E7" s="160"/>
      <c r="F7" s="160"/>
      <c r="G7" s="160"/>
      <c r="H7" s="161"/>
      <c r="I7" s="80"/>
    </row>
    <row r="8" spans="1:14" x14ac:dyDescent="0.3">
      <c r="A8" s="62"/>
      <c r="I8" s="80"/>
    </row>
    <row r="9" spans="1:14" ht="62.4" x14ac:dyDescent="0.25">
      <c r="A9" s="56" t="s">
        <v>19</v>
      </c>
      <c r="B9" s="56" t="s">
        <v>20</v>
      </c>
      <c r="C9" s="70" t="s">
        <v>447</v>
      </c>
      <c r="D9" s="70" t="s">
        <v>446</v>
      </c>
      <c r="E9" s="70" t="s">
        <v>448</v>
      </c>
      <c r="F9" s="70" t="s">
        <v>451</v>
      </c>
      <c r="G9" s="73"/>
      <c r="H9" s="73"/>
      <c r="I9" s="81" t="s">
        <v>19</v>
      </c>
      <c r="J9" s="76" t="s">
        <v>20</v>
      </c>
      <c r="K9" s="77" t="s">
        <v>447</v>
      </c>
      <c r="L9" s="77" t="s">
        <v>446</v>
      </c>
      <c r="M9" s="77" t="s">
        <v>448</v>
      </c>
      <c r="N9" s="77" t="s">
        <v>451</v>
      </c>
    </row>
    <row r="10" spans="1:14" ht="13.8" x14ac:dyDescent="0.25">
      <c r="A10" s="41"/>
      <c r="B10" s="28" t="s">
        <v>34</v>
      </c>
      <c r="C10" s="35">
        <f>SUM(C11:C303)</f>
        <v>137707784.84719998</v>
      </c>
      <c r="D10" s="35">
        <f>SUM(D11:D303)</f>
        <v>341968680.11008376</v>
      </c>
      <c r="E10" s="127">
        <f t="shared" ref="E10:E73" si="0">C10-D10</f>
        <v>-204260895.26288378</v>
      </c>
      <c r="F10" s="128">
        <f>Statsandelar!I10+E10</f>
        <v>10514176295.828142</v>
      </c>
      <c r="G10" s="74"/>
      <c r="H10" s="74"/>
      <c r="I10" s="82"/>
      <c r="J10" s="28" t="s">
        <v>34</v>
      </c>
      <c r="K10" s="35">
        <f>SUM(K11:K385)</f>
        <v>118681789.71880005</v>
      </c>
      <c r="L10" s="35">
        <f>SUM(L11:L385)</f>
        <v>315222344.95998424</v>
      </c>
      <c r="M10" s="91">
        <f t="shared" ref="M10:M73" si="1">K10-L10</f>
        <v>-196540555.24118418</v>
      </c>
      <c r="N10" s="128">
        <f>Statsandelar!AA10+M10</f>
        <v>9824787937.0949211</v>
      </c>
    </row>
    <row r="11" spans="1:14" ht="13.8" x14ac:dyDescent="0.25">
      <c r="A11" s="31">
        <v>5</v>
      </c>
      <c r="B11" s="130" t="s">
        <v>35</v>
      </c>
      <c r="C11" s="50">
        <v>3172335.5318</v>
      </c>
      <c r="D11" s="50">
        <v>548483.39200000011</v>
      </c>
      <c r="E11" s="50">
        <f t="shared" si="0"/>
        <v>2623852.1398</v>
      </c>
      <c r="F11" s="57">
        <f>Statsandelar!I11+E11</f>
        <v>41832363.941106007</v>
      </c>
      <c r="G11" s="74"/>
      <c r="H11" s="74"/>
      <c r="I11" s="83">
        <v>5</v>
      </c>
      <c r="J11" s="41" t="s">
        <v>35</v>
      </c>
      <c r="K11" s="50">
        <v>3064851.6276000007</v>
      </c>
      <c r="L11" s="50">
        <v>485166.81640000001</v>
      </c>
      <c r="M11" s="75">
        <f t="shared" si="1"/>
        <v>2579684.8112000008</v>
      </c>
      <c r="N11" s="57">
        <f>Statsandelar!AA11+M11</f>
        <v>40128855.914551049</v>
      </c>
    </row>
    <row r="12" spans="1:14" ht="13.8" x14ac:dyDescent="0.25">
      <c r="A12" s="31">
        <v>9</v>
      </c>
      <c r="B12" s="130" t="s">
        <v>36</v>
      </c>
      <c r="C12" s="50">
        <v>143157.14620000002</v>
      </c>
      <c r="D12" s="50">
        <v>31299.324000000001</v>
      </c>
      <c r="E12" s="50">
        <f t="shared" si="0"/>
        <v>111857.82220000002</v>
      </c>
      <c r="F12" s="57">
        <f>Statsandelar!I12+E12</f>
        <v>10749894.874799501</v>
      </c>
      <c r="G12" s="74"/>
      <c r="H12" s="74"/>
      <c r="I12" s="83">
        <v>9</v>
      </c>
      <c r="J12" s="41" t="s">
        <v>36</v>
      </c>
      <c r="K12" s="50">
        <v>135143.96000000002</v>
      </c>
      <c r="L12" s="50">
        <v>7112.84</v>
      </c>
      <c r="M12" s="75">
        <f t="shared" si="1"/>
        <v>128031.12000000002</v>
      </c>
      <c r="N12" s="57">
        <f>Statsandelar!AA12+M12</f>
        <v>9700312.991428012</v>
      </c>
    </row>
    <row r="13" spans="1:14" ht="13.8" x14ac:dyDescent="0.25">
      <c r="A13" s="31">
        <v>10</v>
      </c>
      <c r="B13" s="130" t="s">
        <v>335</v>
      </c>
      <c r="C13" s="50">
        <v>166929.728</v>
      </c>
      <c r="D13" s="50">
        <v>294467.02108000003</v>
      </c>
      <c r="E13" s="84">
        <f t="shared" si="0"/>
        <v>-127537.29308000003</v>
      </c>
      <c r="F13" s="57">
        <f>Statsandelar!I13+E13</f>
        <v>44881716.196558081</v>
      </c>
      <c r="G13" s="74"/>
      <c r="H13" s="74"/>
      <c r="I13" s="83">
        <v>10</v>
      </c>
      <c r="J13" s="41" t="s">
        <v>37</v>
      </c>
      <c r="K13" s="50">
        <v>138060.22440000001</v>
      </c>
      <c r="L13" s="50">
        <v>218463.76776000002</v>
      </c>
      <c r="M13" s="75">
        <f t="shared" si="1"/>
        <v>-80403.543360000011</v>
      </c>
      <c r="N13" s="57">
        <f>Statsandelar!AA13+M13</f>
        <v>42110354.947258346</v>
      </c>
    </row>
    <row r="14" spans="1:14" ht="13.8" x14ac:dyDescent="0.25">
      <c r="A14" s="31">
        <v>16</v>
      </c>
      <c r="B14" s="130" t="s">
        <v>38</v>
      </c>
      <c r="C14" s="50">
        <v>1146300.4804000002</v>
      </c>
      <c r="D14" s="50">
        <v>205860.12528000001</v>
      </c>
      <c r="E14" s="50">
        <f t="shared" si="0"/>
        <v>940440.3551200002</v>
      </c>
      <c r="F14" s="57">
        <f>Statsandelar!I14+E14</f>
        <v>24004176.632283356</v>
      </c>
      <c r="G14" s="74"/>
      <c r="H14" s="74"/>
      <c r="I14" s="83">
        <v>16</v>
      </c>
      <c r="J14" s="41" t="s">
        <v>38</v>
      </c>
      <c r="K14" s="50">
        <v>1261888.9444000002</v>
      </c>
      <c r="L14" s="50">
        <v>126295.58704000001</v>
      </c>
      <c r="M14" s="75">
        <f t="shared" si="1"/>
        <v>1135593.3573600003</v>
      </c>
      <c r="N14" s="57">
        <f>Statsandelar!AA14+M14</f>
        <v>21550971.265836962</v>
      </c>
    </row>
    <row r="15" spans="1:14" ht="13.8" x14ac:dyDescent="0.25">
      <c r="A15" s="31">
        <v>18</v>
      </c>
      <c r="B15" s="130" t="s">
        <v>39</v>
      </c>
      <c r="C15" s="50">
        <v>872058.78440000012</v>
      </c>
      <c r="D15" s="50">
        <v>331266.08344000002</v>
      </c>
      <c r="E15" s="50">
        <f t="shared" si="0"/>
        <v>540792.70096000005</v>
      </c>
      <c r="F15" s="57">
        <f>Statsandelar!I15+E15</f>
        <v>9310134.1776194274</v>
      </c>
      <c r="G15" s="74"/>
      <c r="H15" s="74"/>
      <c r="I15" s="83">
        <v>18</v>
      </c>
      <c r="J15" s="41" t="s">
        <v>39</v>
      </c>
      <c r="K15" s="50">
        <v>806596.0560000001</v>
      </c>
      <c r="L15" s="50">
        <v>333933.61232000001</v>
      </c>
      <c r="M15" s="75">
        <f t="shared" si="1"/>
        <v>472662.44368000008</v>
      </c>
      <c r="N15" s="57">
        <f>Statsandelar!AA15+M15</f>
        <v>8824727.8487798087</v>
      </c>
    </row>
    <row r="16" spans="1:14" ht="13.8" x14ac:dyDescent="0.25">
      <c r="A16" s="31">
        <v>19</v>
      </c>
      <c r="B16" s="130" t="s">
        <v>40</v>
      </c>
      <c r="C16" s="50">
        <v>180492.7684</v>
      </c>
      <c r="D16" s="50">
        <v>221181.88960000002</v>
      </c>
      <c r="E16" s="84">
        <f t="shared" si="0"/>
        <v>-40689.121200000023</v>
      </c>
      <c r="F16" s="57">
        <f>Statsandelar!I16+E16</f>
        <v>8105457.1968620764</v>
      </c>
      <c r="G16" s="74"/>
      <c r="H16" s="74"/>
      <c r="I16" s="83">
        <v>19</v>
      </c>
      <c r="J16" s="41" t="s">
        <v>40</v>
      </c>
      <c r="K16" s="50">
        <v>160892.44080000001</v>
      </c>
      <c r="L16" s="50">
        <v>172083.78325600002</v>
      </c>
      <c r="M16" s="75">
        <f t="shared" si="1"/>
        <v>-11191.342456000013</v>
      </c>
      <c r="N16" s="57">
        <f>Statsandelar!AA16+M16</f>
        <v>7497934.0588332834</v>
      </c>
    </row>
    <row r="17" spans="1:14" ht="13.8" x14ac:dyDescent="0.25">
      <c r="A17" s="31">
        <v>20</v>
      </c>
      <c r="B17" s="130" t="s">
        <v>336</v>
      </c>
      <c r="C17" s="50">
        <v>365456.8688</v>
      </c>
      <c r="D17" s="50">
        <v>1084283.1055600001</v>
      </c>
      <c r="E17" s="84">
        <f t="shared" si="0"/>
        <v>-718826.23676</v>
      </c>
      <c r="F17" s="57">
        <f>Statsandelar!I17+E17</f>
        <v>35205636.096286565</v>
      </c>
      <c r="G17" s="74"/>
      <c r="H17" s="74"/>
      <c r="I17" s="83">
        <v>20</v>
      </c>
      <c r="J17" s="41" t="s">
        <v>41</v>
      </c>
      <c r="K17" s="50">
        <v>274555.62400000001</v>
      </c>
      <c r="L17" s="50">
        <v>1120755.97312</v>
      </c>
      <c r="M17" s="75">
        <f t="shared" si="1"/>
        <v>-846200.34911999991</v>
      </c>
      <c r="N17" s="57">
        <f>Statsandelar!AA17+M17</f>
        <v>32322811.361688461</v>
      </c>
    </row>
    <row r="18" spans="1:14" ht="13.8" x14ac:dyDescent="0.25">
      <c r="A18" s="31">
        <v>46</v>
      </c>
      <c r="B18" s="130" t="s">
        <v>42</v>
      </c>
      <c r="C18" s="50">
        <v>251959.5582</v>
      </c>
      <c r="D18" s="50">
        <v>31299.324000000004</v>
      </c>
      <c r="E18" s="50">
        <f t="shared" si="0"/>
        <v>220660.23420000001</v>
      </c>
      <c r="F18" s="57">
        <f>Statsandelar!I18+E18</f>
        <v>6259850.9891782003</v>
      </c>
      <c r="G18" s="74"/>
      <c r="H18" s="74"/>
      <c r="I18" s="83">
        <v>46</v>
      </c>
      <c r="J18" s="41" t="s">
        <v>42</v>
      </c>
      <c r="K18" s="50">
        <v>205063.17720000001</v>
      </c>
      <c r="L18" s="50">
        <v>22761.088000000003</v>
      </c>
      <c r="M18" s="75">
        <f t="shared" si="1"/>
        <v>182302.08919999999</v>
      </c>
      <c r="N18" s="57">
        <f>Statsandelar!AA18+M18</f>
        <v>5761039.8443985377</v>
      </c>
    </row>
    <row r="19" spans="1:14" ht="13.8" x14ac:dyDescent="0.25">
      <c r="A19" s="31">
        <v>47</v>
      </c>
      <c r="B19" s="130" t="s">
        <v>337</v>
      </c>
      <c r="C19" s="50">
        <v>14904.44</v>
      </c>
      <c r="D19" s="50">
        <v>70125.390199999994</v>
      </c>
      <c r="E19" s="84">
        <f t="shared" si="0"/>
        <v>-55220.950199999992</v>
      </c>
      <c r="F19" s="57">
        <f>Statsandelar!I19+E19</f>
        <v>9851099.7193750199</v>
      </c>
      <c r="G19" s="74"/>
      <c r="H19" s="74"/>
      <c r="I19" s="83">
        <v>47</v>
      </c>
      <c r="J19" s="41" t="s">
        <v>43</v>
      </c>
      <c r="K19" s="50">
        <v>11380.544000000002</v>
      </c>
      <c r="L19" s="50">
        <v>42677.04</v>
      </c>
      <c r="M19" s="75">
        <f t="shared" si="1"/>
        <v>-31296.495999999999</v>
      </c>
      <c r="N19" s="57">
        <f>Statsandelar!AA19+M19</f>
        <v>9677994.0819590483</v>
      </c>
    </row>
    <row r="20" spans="1:14" ht="13.8" x14ac:dyDescent="0.25">
      <c r="A20" s="31">
        <v>49</v>
      </c>
      <c r="B20" s="130" t="s">
        <v>338</v>
      </c>
      <c r="C20" s="50">
        <v>3677148.9145999998</v>
      </c>
      <c r="D20" s="50">
        <v>18891310.63002</v>
      </c>
      <c r="E20" s="84">
        <f t="shared" si="0"/>
        <v>-15214161.71542</v>
      </c>
      <c r="F20" s="57">
        <f>Statsandelar!I20+E20</f>
        <v>148245257.03106701</v>
      </c>
      <c r="G20" s="74"/>
      <c r="H20" s="74"/>
      <c r="I20" s="83">
        <v>49</v>
      </c>
      <c r="J20" s="41" t="s">
        <v>44</v>
      </c>
      <c r="K20" s="50">
        <v>2903959.1868000007</v>
      </c>
      <c r="L20" s="50">
        <v>17255257.631471988</v>
      </c>
      <c r="M20" s="75">
        <f t="shared" si="1"/>
        <v>-14351298.444671987</v>
      </c>
      <c r="N20" s="57">
        <f>Statsandelar!AA20+M20</f>
        <v>124791155.59971878</v>
      </c>
    </row>
    <row r="21" spans="1:14" ht="13.8" x14ac:dyDescent="0.25">
      <c r="A21" s="31">
        <v>50</v>
      </c>
      <c r="B21" s="130" t="s">
        <v>45</v>
      </c>
      <c r="C21" s="50">
        <v>314707.25060000003</v>
      </c>
      <c r="D21" s="50">
        <v>214176.80280000003</v>
      </c>
      <c r="E21" s="50">
        <f t="shared" si="0"/>
        <v>100530.44779999999</v>
      </c>
      <c r="F21" s="57">
        <f>Statsandelar!I21+E21</f>
        <v>27562754.092867516</v>
      </c>
      <c r="G21" s="74"/>
      <c r="H21" s="74"/>
      <c r="I21" s="83">
        <v>50</v>
      </c>
      <c r="J21" s="41" t="s">
        <v>45</v>
      </c>
      <c r="K21" s="50">
        <v>283162.16040000005</v>
      </c>
      <c r="L21" s="50">
        <v>163595.32</v>
      </c>
      <c r="M21" s="75">
        <f t="shared" si="1"/>
        <v>119566.84040000004</v>
      </c>
      <c r="N21" s="57">
        <f>Statsandelar!AA21+M21</f>
        <v>26736411.935677234</v>
      </c>
    </row>
    <row r="22" spans="1:14" ht="13.8" x14ac:dyDescent="0.25">
      <c r="A22" s="31">
        <v>51</v>
      </c>
      <c r="B22" s="130" t="s">
        <v>339</v>
      </c>
      <c r="C22" s="50">
        <v>311502.79600000003</v>
      </c>
      <c r="D22" s="50">
        <v>515704.05710800004</v>
      </c>
      <c r="E22" s="84">
        <f t="shared" si="0"/>
        <v>-204201.26110800001</v>
      </c>
      <c r="F22" s="57">
        <f>Statsandelar!I22+E22</f>
        <v>13979076.39517878</v>
      </c>
      <c r="G22" s="74"/>
      <c r="H22" s="74"/>
      <c r="I22" s="83">
        <v>51</v>
      </c>
      <c r="J22" s="41" t="s">
        <v>46</v>
      </c>
      <c r="K22" s="50">
        <v>377336.16200000013</v>
      </c>
      <c r="L22" s="50">
        <v>426400.53232</v>
      </c>
      <c r="M22" s="75">
        <f t="shared" si="1"/>
        <v>-49064.370319999871</v>
      </c>
      <c r="N22" s="57">
        <f>Statsandelar!AA22+M22</f>
        <v>12701988.3746484</v>
      </c>
    </row>
    <row r="23" spans="1:14" ht="13.8" x14ac:dyDescent="0.25">
      <c r="A23" s="31">
        <v>52</v>
      </c>
      <c r="B23" s="130" t="s">
        <v>47</v>
      </c>
      <c r="C23" s="50">
        <v>50824.140400000004</v>
      </c>
      <c r="D23" s="50">
        <v>41732.432000000001</v>
      </c>
      <c r="E23" s="50">
        <f t="shared" si="0"/>
        <v>9091.7084000000032</v>
      </c>
      <c r="F23" s="57">
        <f>Statsandelar!I23+E23</f>
        <v>10289937.0030866</v>
      </c>
      <c r="G23" s="74"/>
      <c r="H23" s="74"/>
      <c r="I23" s="83">
        <v>52</v>
      </c>
      <c r="J23" s="41" t="s">
        <v>47</v>
      </c>
      <c r="K23" s="50">
        <v>28451.360000000001</v>
      </c>
      <c r="L23" s="50">
        <v>55551.280400000003</v>
      </c>
      <c r="M23" s="75">
        <f t="shared" si="1"/>
        <v>-27099.920400000003</v>
      </c>
      <c r="N23" s="57">
        <f>Statsandelar!AA23+M23</f>
        <v>9636016.6526857149</v>
      </c>
    </row>
    <row r="24" spans="1:14" ht="13.8" x14ac:dyDescent="0.25">
      <c r="A24" s="31">
        <v>61</v>
      </c>
      <c r="B24" s="130" t="s">
        <v>48</v>
      </c>
      <c r="C24" s="50">
        <v>641114.48659999995</v>
      </c>
      <c r="D24" s="50">
        <v>423420.2359599999</v>
      </c>
      <c r="E24" s="50">
        <f t="shared" si="0"/>
        <v>217694.25064000004</v>
      </c>
      <c r="F24" s="57">
        <f>Statsandelar!I24+E24</f>
        <v>50421609.319714405</v>
      </c>
      <c r="G24" s="74"/>
      <c r="H24" s="74"/>
      <c r="I24" s="83">
        <v>61</v>
      </c>
      <c r="J24" s="41" t="s">
        <v>48</v>
      </c>
      <c r="K24" s="50">
        <v>766906.40880000009</v>
      </c>
      <c r="L24" s="50">
        <v>393624.56560000021</v>
      </c>
      <c r="M24" s="75">
        <f t="shared" si="1"/>
        <v>373281.84319999989</v>
      </c>
      <c r="N24" s="57">
        <f>Statsandelar!AA24+M24</f>
        <v>47031310.508151963</v>
      </c>
    </row>
    <row r="25" spans="1:14" ht="13.8" x14ac:dyDescent="0.25">
      <c r="A25" s="31">
        <v>69</v>
      </c>
      <c r="B25" s="130" t="s">
        <v>49</v>
      </c>
      <c r="C25" s="50">
        <v>326481.7582000001</v>
      </c>
      <c r="D25" s="50">
        <v>175156.97888000001</v>
      </c>
      <c r="E25" s="50">
        <f t="shared" si="0"/>
        <v>151324.77932000009</v>
      </c>
      <c r="F25" s="57">
        <f>Statsandelar!I25+E25</f>
        <v>27335971.443160146</v>
      </c>
      <c r="G25" s="74"/>
      <c r="H25" s="74"/>
      <c r="I25" s="83">
        <v>69</v>
      </c>
      <c r="J25" s="41" t="s">
        <v>49</v>
      </c>
      <c r="K25" s="50">
        <v>261823.6404</v>
      </c>
      <c r="L25" s="50">
        <v>81826.11136000001</v>
      </c>
      <c r="M25" s="75">
        <f t="shared" si="1"/>
        <v>179997.52903999999</v>
      </c>
      <c r="N25" s="57">
        <f>Statsandelar!AA25+M25</f>
        <v>25960159.279372696</v>
      </c>
    </row>
    <row r="26" spans="1:14" ht="13.8" x14ac:dyDescent="0.25">
      <c r="A26" s="31">
        <v>71</v>
      </c>
      <c r="B26" s="130" t="s">
        <v>50</v>
      </c>
      <c r="C26" s="50">
        <v>219095.26799999998</v>
      </c>
      <c r="D26" s="50">
        <v>195471.73060000001</v>
      </c>
      <c r="E26" s="50">
        <f t="shared" si="0"/>
        <v>23623.537399999972</v>
      </c>
      <c r="F26" s="57">
        <f>Statsandelar!I26+E26</f>
        <v>28465214.833634097</v>
      </c>
      <c r="G26" s="74"/>
      <c r="H26" s="74"/>
      <c r="I26" s="83">
        <v>71</v>
      </c>
      <c r="J26" s="41" t="s">
        <v>50</v>
      </c>
      <c r="K26" s="50">
        <v>176398.432</v>
      </c>
      <c r="L26" s="50">
        <v>162315.00880000001</v>
      </c>
      <c r="M26" s="75">
        <f t="shared" si="1"/>
        <v>14083.42319999999</v>
      </c>
      <c r="N26" s="57">
        <f>Statsandelar!AA26+M26</f>
        <v>26202347.697727483</v>
      </c>
    </row>
    <row r="27" spans="1:14" ht="13.8" x14ac:dyDescent="0.25">
      <c r="A27" s="31">
        <v>72</v>
      </c>
      <c r="B27" s="130" t="s">
        <v>340</v>
      </c>
      <c r="C27" s="50">
        <v>0</v>
      </c>
      <c r="D27" s="50">
        <v>22356.66</v>
      </c>
      <c r="E27" s="84">
        <f t="shared" si="0"/>
        <v>-22356.66</v>
      </c>
      <c r="F27" s="57">
        <f>Statsandelar!I27+E27</f>
        <v>3968027.8784981221</v>
      </c>
      <c r="G27" s="74"/>
      <c r="H27" s="74"/>
      <c r="I27" s="83">
        <v>72</v>
      </c>
      <c r="J27" s="41" t="s">
        <v>51</v>
      </c>
      <c r="K27" s="50">
        <v>0</v>
      </c>
      <c r="L27" s="50">
        <v>7112.84</v>
      </c>
      <c r="M27" s="75">
        <f t="shared" si="1"/>
        <v>-7112.84</v>
      </c>
      <c r="N27" s="57">
        <f>Statsandelar!AA27+M27</f>
        <v>3743561.0653355829</v>
      </c>
    </row>
    <row r="28" spans="1:14" ht="13.8" x14ac:dyDescent="0.25">
      <c r="A28" s="31">
        <v>74</v>
      </c>
      <c r="B28" s="130" t="s">
        <v>341</v>
      </c>
      <c r="C28" s="50">
        <v>14904.44</v>
      </c>
      <c r="D28" s="50">
        <v>19375.772000000001</v>
      </c>
      <c r="E28" s="84">
        <f t="shared" si="0"/>
        <v>-4471.3320000000003</v>
      </c>
      <c r="F28" s="57">
        <f>Statsandelar!I28+E28</f>
        <v>4862494.2113669319</v>
      </c>
      <c r="G28" s="74"/>
      <c r="H28" s="74"/>
      <c r="I28" s="83">
        <v>74</v>
      </c>
      <c r="J28" s="41" t="s">
        <v>52</v>
      </c>
      <c r="K28" s="50">
        <v>11380.544000000002</v>
      </c>
      <c r="L28" s="50">
        <v>7112.84</v>
      </c>
      <c r="M28" s="75">
        <f t="shared" si="1"/>
        <v>4267.7040000000015</v>
      </c>
      <c r="N28" s="57">
        <f>Statsandelar!AA28+M28</f>
        <v>4493761.9975131229</v>
      </c>
    </row>
    <row r="29" spans="1:14" ht="13.8" x14ac:dyDescent="0.25">
      <c r="A29" s="31">
        <v>75</v>
      </c>
      <c r="B29" s="130" t="s">
        <v>342</v>
      </c>
      <c r="C29" s="50">
        <v>319104.06040000007</v>
      </c>
      <c r="D29" s="50">
        <v>268115.97116000002</v>
      </c>
      <c r="E29" s="50">
        <f t="shared" si="0"/>
        <v>50988.089240000059</v>
      </c>
      <c r="F29" s="57">
        <f>Statsandelar!I29+E29</f>
        <v>42888417.585854426</v>
      </c>
      <c r="G29" s="74"/>
      <c r="H29" s="74"/>
      <c r="I29" s="83">
        <v>75</v>
      </c>
      <c r="J29" s="41" t="s">
        <v>53</v>
      </c>
      <c r="K29" s="50">
        <v>357277.95319999993</v>
      </c>
      <c r="L29" s="50">
        <v>237455.05056000003</v>
      </c>
      <c r="M29" s="75">
        <f t="shared" si="1"/>
        <v>119822.9026399999</v>
      </c>
      <c r="N29" s="57">
        <f>Statsandelar!AA29+M29</f>
        <v>41518558.105990544</v>
      </c>
    </row>
    <row r="30" spans="1:14" ht="13.8" x14ac:dyDescent="0.25">
      <c r="A30" s="31">
        <v>77</v>
      </c>
      <c r="B30" s="130" t="s">
        <v>54</v>
      </c>
      <c r="C30" s="50">
        <v>214772.9804</v>
      </c>
      <c r="D30" s="50">
        <v>109532.72955999999</v>
      </c>
      <c r="E30" s="50">
        <f t="shared" si="0"/>
        <v>105240.25084000001</v>
      </c>
      <c r="F30" s="57">
        <f>Statsandelar!I30+E30</f>
        <v>20202752.417761214</v>
      </c>
      <c r="G30" s="74"/>
      <c r="H30" s="74"/>
      <c r="I30" s="83">
        <v>77</v>
      </c>
      <c r="J30" s="41" t="s">
        <v>54</v>
      </c>
      <c r="K30" s="50">
        <v>229033.448</v>
      </c>
      <c r="L30" s="50">
        <v>101870.09448</v>
      </c>
      <c r="M30" s="75">
        <f t="shared" si="1"/>
        <v>127163.35352</v>
      </c>
      <c r="N30" s="57">
        <f>Statsandelar!AA30+M30</f>
        <v>19406257.861690696</v>
      </c>
    </row>
    <row r="31" spans="1:14" ht="13.8" x14ac:dyDescent="0.25">
      <c r="A31" s="31">
        <v>78</v>
      </c>
      <c r="B31" s="130" t="s">
        <v>343</v>
      </c>
      <c r="C31" s="50">
        <v>204265.35019999999</v>
      </c>
      <c r="D31" s="50">
        <v>229409.14048</v>
      </c>
      <c r="E31" s="84">
        <f t="shared" si="0"/>
        <v>-25143.790280000016</v>
      </c>
      <c r="F31" s="57">
        <f>Statsandelar!I31+E31</f>
        <v>15589171.077075653</v>
      </c>
      <c r="G31" s="74"/>
      <c r="H31" s="74"/>
      <c r="I31" s="83">
        <v>78</v>
      </c>
      <c r="J31" s="41" t="s">
        <v>55</v>
      </c>
      <c r="K31" s="50">
        <v>492350.78480000002</v>
      </c>
      <c r="L31" s="50">
        <v>208007.89296</v>
      </c>
      <c r="M31" s="75">
        <f t="shared" si="1"/>
        <v>284342.89184000005</v>
      </c>
      <c r="N31" s="57">
        <f>Statsandelar!AA31+M31</f>
        <v>14561121.002116531</v>
      </c>
    </row>
    <row r="32" spans="1:14" ht="13.8" x14ac:dyDescent="0.25">
      <c r="A32" s="31">
        <v>79</v>
      </c>
      <c r="B32" s="130" t="s">
        <v>56</v>
      </c>
      <c r="C32" s="50">
        <v>153515.73200000002</v>
      </c>
      <c r="D32" s="50">
        <v>175231.50108000002</v>
      </c>
      <c r="E32" s="84">
        <f t="shared" si="0"/>
        <v>-21715.769079999998</v>
      </c>
      <c r="F32" s="57">
        <f>Statsandelar!I32+E32</f>
        <v>13633280.867589671</v>
      </c>
      <c r="G32" s="74"/>
      <c r="H32" s="74"/>
      <c r="I32" s="83">
        <v>79</v>
      </c>
      <c r="J32" s="41" t="s">
        <v>56</v>
      </c>
      <c r="K32" s="50">
        <v>246104.26400000005</v>
      </c>
      <c r="L32" s="50">
        <v>165814.52608000001</v>
      </c>
      <c r="M32" s="75">
        <f t="shared" si="1"/>
        <v>80289.737920000043</v>
      </c>
      <c r="N32" s="57">
        <f>Statsandelar!AA32+M32</f>
        <v>13349108.988974208</v>
      </c>
    </row>
    <row r="33" spans="1:14" ht="13.8" x14ac:dyDescent="0.25">
      <c r="A33" s="31">
        <v>81</v>
      </c>
      <c r="B33" s="130" t="s">
        <v>344</v>
      </c>
      <c r="C33" s="50">
        <v>43222.876000000004</v>
      </c>
      <c r="D33" s="50">
        <v>208244.83568000002</v>
      </c>
      <c r="E33" s="84">
        <f t="shared" si="0"/>
        <v>-165021.95968000003</v>
      </c>
      <c r="F33" s="57">
        <f>Statsandelar!I33+E33</f>
        <v>9703142.527963737</v>
      </c>
      <c r="G33" s="74"/>
      <c r="H33" s="74"/>
      <c r="I33" s="83">
        <v>81</v>
      </c>
      <c r="J33" s="41" t="s">
        <v>57</v>
      </c>
      <c r="K33" s="50">
        <v>52706.144400000005</v>
      </c>
      <c r="L33" s="50">
        <v>167919.92671999999</v>
      </c>
      <c r="M33" s="75">
        <f t="shared" si="1"/>
        <v>-115213.78231999998</v>
      </c>
      <c r="N33" s="57">
        <f>Statsandelar!AA33+M33</f>
        <v>9349053.9877159595</v>
      </c>
    </row>
    <row r="34" spans="1:14" ht="13.8" x14ac:dyDescent="0.25">
      <c r="A34" s="31">
        <v>82</v>
      </c>
      <c r="B34" s="130" t="s">
        <v>58</v>
      </c>
      <c r="C34" s="50">
        <v>278787.5502</v>
      </c>
      <c r="D34" s="50">
        <v>185217.47587999998</v>
      </c>
      <c r="E34" s="50">
        <f t="shared" si="0"/>
        <v>93570.074320000014</v>
      </c>
      <c r="F34" s="57">
        <f>Statsandelar!I34+E34</f>
        <v>13994729.711302713</v>
      </c>
      <c r="G34" s="74"/>
      <c r="H34" s="74"/>
      <c r="I34" s="83">
        <v>82</v>
      </c>
      <c r="J34" s="41" t="s">
        <v>58</v>
      </c>
      <c r="K34" s="50">
        <v>168076.40919999999</v>
      </c>
      <c r="L34" s="50">
        <v>178873.70032</v>
      </c>
      <c r="M34" s="75">
        <f t="shared" si="1"/>
        <v>-10797.291120000009</v>
      </c>
      <c r="N34" s="57">
        <f>Statsandelar!AA34+M34</f>
        <v>12255795.582464823</v>
      </c>
    </row>
    <row r="35" spans="1:14" ht="13.8" x14ac:dyDescent="0.25">
      <c r="A35" s="31">
        <v>86</v>
      </c>
      <c r="B35" s="130" t="s">
        <v>59</v>
      </c>
      <c r="C35" s="50">
        <v>449070.77720000001</v>
      </c>
      <c r="D35" s="50">
        <v>1540746.4850000001</v>
      </c>
      <c r="E35" s="84">
        <f t="shared" si="0"/>
        <v>-1091675.7078</v>
      </c>
      <c r="F35" s="57">
        <f>Statsandelar!I35+E35</f>
        <v>15335258.617063437</v>
      </c>
      <c r="G35" s="74"/>
      <c r="H35" s="74"/>
      <c r="I35" s="83">
        <v>86</v>
      </c>
      <c r="J35" s="41" t="s">
        <v>59</v>
      </c>
      <c r="K35" s="50">
        <v>337362.0012</v>
      </c>
      <c r="L35" s="50">
        <v>1577898.1999200003</v>
      </c>
      <c r="M35" s="75">
        <f t="shared" si="1"/>
        <v>-1240536.1987200002</v>
      </c>
      <c r="N35" s="57">
        <f>Statsandelar!AA35+M35</f>
        <v>14195270.024221599</v>
      </c>
    </row>
    <row r="36" spans="1:14" ht="13.8" x14ac:dyDescent="0.25">
      <c r="A36" s="31">
        <v>90</v>
      </c>
      <c r="B36" s="130" t="s">
        <v>60</v>
      </c>
      <c r="C36" s="50">
        <v>14904.44</v>
      </c>
      <c r="D36" s="50">
        <v>48469.238880000004</v>
      </c>
      <c r="E36" s="84">
        <f t="shared" si="0"/>
        <v>-33564.798880000002</v>
      </c>
      <c r="F36" s="57">
        <f>Statsandelar!I36+E36</f>
        <v>13532416.660739874</v>
      </c>
      <c r="G36" s="74"/>
      <c r="H36" s="74"/>
      <c r="I36" s="83">
        <v>90</v>
      </c>
      <c r="J36" s="41" t="s">
        <v>60</v>
      </c>
      <c r="K36" s="50">
        <v>32719.064000000002</v>
      </c>
      <c r="L36" s="50">
        <v>39149.071360000002</v>
      </c>
      <c r="M36" s="75">
        <f t="shared" si="1"/>
        <v>-6430.0073599999996</v>
      </c>
      <c r="N36" s="57">
        <f>Statsandelar!AA36+M36</f>
        <v>13688920.639148511</v>
      </c>
    </row>
    <row r="37" spans="1:14" ht="13.8" x14ac:dyDescent="0.25">
      <c r="A37" s="31">
        <v>91</v>
      </c>
      <c r="B37" s="130" t="s">
        <v>345</v>
      </c>
      <c r="C37" s="50">
        <v>6361364.0364000006</v>
      </c>
      <c r="D37" s="50">
        <v>94041881.820419982</v>
      </c>
      <c r="E37" s="84">
        <f t="shared" si="0"/>
        <v>-87680517.784019977</v>
      </c>
      <c r="F37" s="57">
        <f>Statsandelar!I37+E37</f>
        <v>285570006.73984635</v>
      </c>
      <c r="G37" s="74"/>
      <c r="H37" s="74"/>
      <c r="I37" s="83">
        <v>91</v>
      </c>
      <c r="J37" s="41" t="s">
        <v>61</v>
      </c>
      <c r="K37" s="50">
        <v>4196291.0864000004</v>
      </c>
      <c r="L37" s="50">
        <v>89200287.059576094</v>
      </c>
      <c r="M37" s="75">
        <f t="shared" si="1"/>
        <v>-85003995.973176092</v>
      </c>
      <c r="N37" s="57">
        <f>Statsandelar!AA37+M37</f>
        <v>245656481.12018028</v>
      </c>
    </row>
    <row r="38" spans="1:14" ht="13.8" x14ac:dyDescent="0.25">
      <c r="A38" s="31">
        <v>92</v>
      </c>
      <c r="B38" s="130" t="s">
        <v>346</v>
      </c>
      <c r="C38" s="50">
        <v>3890580.4954000013</v>
      </c>
      <c r="D38" s="50">
        <v>10947993.803352004</v>
      </c>
      <c r="E38" s="84">
        <f t="shared" si="0"/>
        <v>-7057413.3079520026</v>
      </c>
      <c r="F38" s="57">
        <f>Statsandelar!I38+E38</f>
        <v>279403605.22264546</v>
      </c>
      <c r="G38" s="74"/>
      <c r="H38" s="74"/>
      <c r="I38" s="83">
        <v>92</v>
      </c>
      <c r="J38" s="41" t="s">
        <v>62</v>
      </c>
      <c r="K38" s="50">
        <v>3288265.9320000005</v>
      </c>
      <c r="L38" s="50">
        <v>9433313.0056480002</v>
      </c>
      <c r="M38" s="75">
        <f t="shared" si="1"/>
        <v>-6145047.0736480001</v>
      </c>
      <c r="N38" s="57">
        <f>Statsandelar!AA38+M38</f>
        <v>249288098.65632454</v>
      </c>
    </row>
    <row r="39" spans="1:14" ht="13.8" x14ac:dyDescent="0.25">
      <c r="A39" s="31">
        <v>97</v>
      </c>
      <c r="B39" s="130" t="s">
        <v>63</v>
      </c>
      <c r="C39" s="50">
        <v>131159.07200000001</v>
      </c>
      <c r="D39" s="50">
        <v>134095.24668000001</v>
      </c>
      <c r="E39" s="84">
        <f t="shared" si="0"/>
        <v>-2936.1746799999964</v>
      </c>
      <c r="F39" s="57">
        <f>Statsandelar!I39+E39</f>
        <v>7416966.1068752743</v>
      </c>
      <c r="G39" s="74"/>
      <c r="H39" s="74"/>
      <c r="I39" s="83">
        <v>97</v>
      </c>
      <c r="J39" s="41" t="s">
        <v>63</v>
      </c>
      <c r="K39" s="50">
        <v>136566.52799999999</v>
      </c>
      <c r="L39" s="50">
        <v>104971.29272000001</v>
      </c>
      <c r="M39" s="75">
        <f t="shared" si="1"/>
        <v>31595.235279999979</v>
      </c>
      <c r="N39" s="57">
        <f>Statsandelar!AA39+M39</f>
        <v>7272909.1545726359</v>
      </c>
    </row>
    <row r="40" spans="1:14" ht="13.8" x14ac:dyDescent="0.25">
      <c r="A40" s="31">
        <v>98</v>
      </c>
      <c r="B40" s="130" t="s">
        <v>64</v>
      </c>
      <c r="C40" s="50">
        <v>1195708.699</v>
      </c>
      <c r="D40" s="50">
        <v>3647845.2951159999</v>
      </c>
      <c r="E40" s="84">
        <f t="shared" si="0"/>
        <v>-2452136.5961159999</v>
      </c>
      <c r="F40" s="57">
        <f>Statsandelar!I40+E40</f>
        <v>45321890.693950474</v>
      </c>
      <c r="G40" s="74"/>
      <c r="H40" s="74"/>
      <c r="I40" s="83">
        <v>98</v>
      </c>
      <c r="J40" s="41" t="s">
        <v>64</v>
      </c>
      <c r="K40" s="50">
        <v>933987.02040000004</v>
      </c>
      <c r="L40" s="50">
        <v>3936062.1447280003</v>
      </c>
      <c r="M40" s="75">
        <f t="shared" si="1"/>
        <v>-3002075.1243280005</v>
      </c>
      <c r="N40" s="57">
        <f>Statsandelar!AA40+M40</f>
        <v>40559442.292373791</v>
      </c>
    </row>
    <row r="41" spans="1:14" ht="13.8" x14ac:dyDescent="0.25">
      <c r="A41" s="31">
        <v>102</v>
      </c>
      <c r="B41" s="130" t="s">
        <v>347</v>
      </c>
      <c r="C41" s="50">
        <v>365233.30220000003</v>
      </c>
      <c r="D41" s="50">
        <v>103690.18908000001</v>
      </c>
      <c r="E41" s="50">
        <f t="shared" si="0"/>
        <v>261543.11312000002</v>
      </c>
      <c r="F41" s="57">
        <f>Statsandelar!I41+E41</f>
        <v>30006108.111807529</v>
      </c>
      <c r="G41" s="74"/>
      <c r="H41" s="74"/>
      <c r="I41" s="83">
        <v>102</v>
      </c>
      <c r="J41" s="41" t="s">
        <v>65</v>
      </c>
      <c r="K41" s="50">
        <v>340207.1372</v>
      </c>
      <c r="L41" s="50">
        <v>138728.83136000001</v>
      </c>
      <c r="M41" s="75">
        <f t="shared" si="1"/>
        <v>201478.30583999999</v>
      </c>
      <c r="N41" s="57">
        <f>Statsandelar!AA41+M41</f>
        <v>28190857.317411084</v>
      </c>
    </row>
    <row r="42" spans="1:14" ht="13.8" x14ac:dyDescent="0.25">
      <c r="A42" s="31">
        <v>103</v>
      </c>
      <c r="B42" s="130" t="s">
        <v>66</v>
      </c>
      <c r="C42" s="50">
        <v>38826.066200000001</v>
      </c>
      <c r="D42" s="50">
        <v>61108.204000000005</v>
      </c>
      <c r="E42" s="84">
        <f t="shared" si="0"/>
        <v>-22282.137800000004</v>
      </c>
      <c r="F42" s="57">
        <f>Statsandelar!I42+E42</f>
        <v>6006023.2361155087</v>
      </c>
      <c r="G42" s="74"/>
      <c r="H42" s="74"/>
      <c r="I42" s="83">
        <v>103</v>
      </c>
      <c r="J42" s="41" t="s">
        <v>66</v>
      </c>
      <c r="K42" s="50">
        <v>27171.0488</v>
      </c>
      <c r="L42" s="50">
        <v>58325.288</v>
      </c>
      <c r="M42" s="75">
        <f t="shared" si="1"/>
        <v>-31154.2392</v>
      </c>
      <c r="N42" s="57">
        <f>Statsandelar!AA42+M42</f>
        <v>5743207.8655098816</v>
      </c>
    </row>
    <row r="43" spans="1:14" ht="13.8" x14ac:dyDescent="0.25">
      <c r="A43" s="31">
        <v>105</v>
      </c>
      <c r="B43" s="130" t="s">
        <v>67</v>
      </c>
      <c r="C43" s="50">
        <v>38751.544000000002</v>
      </c>
      <c r="D43" s="50">
        <v>46203.764000000003</v>
      </c>
      <c r="E43" s="84">
        <f t="shared" si="0"/>
        <v>-7452.2200000000012</v>
      </c>
      <c r="F43" s="57">
        <f>Statsandelar!I43+E43</f>
        <v>12205510.789206102</v>
      </c>
      <c r="G43" s="74"/>
      <c r="H43" s="74"/>
      <c r="I43" s="83">
        <v>105</v>
      </c>
      <c r="J43" s="41" t="s">
        <v>67</v>
      </c>
      <c r="K43" s="50">
        <v>25606.224000000002</v>
      </c>
      <c r="L43" s="50">
        <v>14225.68</v>
      </c>
      <c r="M43" s="75">
        <f t="shared" si="1"/>
        <v>11380.544000000002</v>
      </c>
      <c r="N43" s="57">
        <f>Statsandelar!AA43+M43</f>
        <v>10643224.521835241</v>
      </c>
    </row>
    <row r="44" spans="1:14" ht="13.8" x14ac:dyDescent="0.25">
      <c r="A44" s="31">
        <v>106</v>
      </c>
      <c r="B44" s="130" t="s">
        <v>348</v>
      </c>
      <c r="C44" s="50">
        <v>1183710.6247999996</v>
      </c>
      <c r="D44" s="50">
        <v>1457564.8053599996</v>
      </c>
      <c r="E44" s="84">
        <f t="shared" si="0"/>
        <v>-273854.18056000001</v>
      </c>
      <c r="F44" s="57">
        <f>Statsandelar!I44+E44</f>
        <v>69962203.261322722</v>
      </c>
      <c r="G44" s="74"/>
      <c r="H44" s="74"/>
      <c r="I44" s="83">
        <v>106</v>
      </c>
      <c r="J44" s="41" t="s">
        <v>68</v>
      </c>
      <c r="K44" s="50">
        <v>1272344.8192000003</v>
      </c>
      <c r="L44" s="50">
        <v>1366846.0114400003</v>
      </c>
      <c r="M44" s="75">
        <f t="shared" si="1"/>
        <v>-94501.192240000004</v>
      </c>
      <c r="N44" s="57">
        <f>Statsandelar!AA44+M44</f>
        <v>64310361.758113064</v>
      </c>
    </row>
    <row r="45" spans="1:14" ht="13.8" x14ac:dyDescent="0.25">
      <c r="A45" s="31">
        <v>108</v>
      </c>
      <c r="B45" s="130" t="s">
        <v>349</v>
      </c>
      <c r="C45" s="50">
        <v>277222.58400000003</v>
      </c>
      <c r="D45" s="50">
        <v>325955.63146800001</v>
      </c>
      <c r="E45" s="84">
        <f t="shared" si="0"/>
        <v>-48733.047467999975</v>
      </c>
      <c r="F45" s="57">
        <f>Statsandelar!I45+E45</f>
        <v>25489952.094582774</v>
      </c>
      <c r="G45" s="74"/>
      <c r="H45" s="74"/>
      <c r="I45" s="83">
        <v>108</v>
      </c>
      <c r="J45" s="41" t="s">
        <v>69</v>
      </c>
      <c r="K45" s="50">
        <v>239275.9376</v>
      </c>
      <c r="L45" s="50">
        <v>309806.85904000007</v>
      </c>
      <c r="M45" s="75">
        <f t="shared" si="1"/>
        <v>-70530.921440000064</v>
      </c>
      <c r="N45" s="57">
        <f>Statsandelar!AA45+M45</f>
        <v>23142358.310924109</v>
      </c>
    </row>
    <row r="46" spans="1:14" ht="13.8" x14ac:dyDescent="0.25">
      <c r="A46" s="31">
        <v>109</v>
      </c>
      <c r="B46" s="130" t="s">
        <v>350</v>
      </c>
      <c r="C46" s="50">
        <v>1050166.8424000002</v>
      </c>
      <c r="D46" s="50">
        <v>1178881.5862400003</v>
      </c>
      <c r="E46" s="84">
        <f t="shared" si="0"/>
        <v>-128714.74384000013</v>
      </c>
      <c r="F46" s="57">
        <f>Statsandelar!I46+E46</f>
        <v>119216094.9069881</v>
      </c>
      <c r="G46" s="74"/>
      <c r="H46" s="74"/>
      <c r="I46" s="83">
        <v>109</v>
      </c>
      <c r="J46" s="41" t="s">
        <v>70</v>
      </c>
      <c r="K46" s="50">
        <v>620381.90480000002</v>
      </c>
      <c r="L46" s="50">
        <v>976664.06039999973</v>
      </c>
      <c r="M46" s="75">
        <f t="shared" si="1"/>
        <v>-356282.15559999971</v>
      </c>
      <c r="N46" s="57">
        <f>Statsandelar!AA46+M46</f>
        <v>109604668.37060882</v>
      </c>
    </row>
    <row r="47" spans="1:14" ht="13.8" x14ac:dyDescent="0.25">
      <c r="A47" s="31">
        <v>111</v>
      </c>
      <c r="B47" s="130" t="s">
        <v>71</v>
      </c>
      <c r="C47" s="50">
        <v>547067.4702000001</v>
      </c>
      <c r="D47" s="50">
        <v>310206.10972000007</v>
      </c>
      <c r="E47" s="50">
        <f t="shared" si="0"/>
        <v>236861.36048000003</v>
      </c>
      <c r="F47" s="57">
        <f>Statsandelar!I47+E47</f>
        <v>54076941.561610267</v>
      </c>
      <c r="G47" s="74"/>
      <c r="H47" s="74"/>
      <c r="I47" s="83">
        <v>111</v>
      </c>
      <c r="J47" s="41" t="s">
        <v>71</v>
      </c>
      <c r="K47" s="50">
        <v>344403.71280000004</v>
      </c>
      <c r="L47" s="50">
        <v>368910.2917360001</v>
      </c>
      <c r="M47" s="75">
        <f t="shared" si="1"/>
        <v>-24506.578936000064</v>
      </c>
      <c r="N47" s="57">
        <f>Statsandelar!AA47+M47</f>
        <v>49075781.159396812</v>
      </c>
    </row>
    <row r="48" spans="1:14" ht="13.8" x14ac:dyDescent="0.25">
      <c r="A48" s="31">
        <v>139</v>
      </c>
      <c r="B48" s="130" t="s">
        <v>351</v>
      </c>
      <c r="C48" s="50">
        <v>260902.22220000005</v>
      </c>
      <c r="D48" s="50">
        <v>165394.57068</v>
      </c>
      <c r="E48" s="50">
        <f t="shared" si="0"/>
        <v>95507.651520000043</v>
      </c>
      <c r="F48" s="57">
        <f>Statsandelar!I48+E48</f>
        <v>33212282.958024368</v>
      </c>
      <c r="G48" s="74"/>
      <c r="H48" s="74"/>
      <c r="I48" s="83">
        <v>139</v>
      </c>
      <c r="J48" s="41" t="s">
        <v>72</v>
      </c>
      <c r="K48" s="50">
        <v>143821.62480000002</v>
      </c>
      <c r="L48" s="50">
        <v>222802.60016</v>
      </c>
      <c r="M48" s="75">
        <f t="shared" si="1"/>
        <v>-78980.975359999982</v>
      </c>
      <c r="N48" s="57">
        <f>Statsandelar!AA48+M48</f>
        <v>30617222.451689634</v>
      </c>
    </row>
    <row r="49" spans="1:14" ht="13.8" x14ac:dyDescent="0.25">
      <c r="A49" s="31">
        <v>140</v>
      </c>
      <c r="B49" s="130" t="s">
        <v>352</v>
      </c>
      <c r="C49" s="50">
        <v>463900.69500000012</v>
      </c>
      <c r="D49" s="50">
        <v>563939.29628000001</v>
      </c>
      <c r="E49" s="84">
        <f t="shared" si="0"/>
        <v>-100038.60127999989</v>
      </c>
      <c r="F49" s="57">
        <f>Statsandelar!I49+E49</f>
        <v>65640281.341593102</v>
      </c>
      <c r="G49" s="74"/>
      <c r="H49" s="74"/>
      <c r="I49" s="83">
        <v>140</v>
      </c>
      <c r="J49" s="41" t="s">
        <v>73</v>
      </c>
      <c r="K49" s="50">
        <v>442703.16160000005</v>
      </c>
      <c r="L49" s="50">
        <v>403454.51048</v>
      </c>
      <c r="M49" s="75">
        <f t="shared" si="1"/>
        <v>39248.651120000053</v>
      </c>
      <c r="N49" s="57">
        <f>Statsandelar!AA49+M49</f>
        <v>61571148.14606405</v>
      </c>
    </row>
    <row r="50" spans="1:14" ht="13.8" x14ac:dyDescent="0.25">
      <c r="A50" s="31">
        <v>142</v>
      </c>
      <c r="B50" s="130" t="s">
        <v>353</v>
      </c>
      <c r="C50" s="50">
        <v>562046.43240000005</v>
      </c>
      <c r="D50" s="50">
        <v>88845.366840000002</v>
      </c>
      <c r="E50" s="50">
        <f t="shared" si="0"/>
        <v>473201.06556000002</v>
      </c>
      <c r="F50" s="57">
        <f>Statsandelar!I50+E50</f>
        <v>19667285.30907204</v>
      </c>
      <c r="G50" s="74"/>
      <c r="H50" s="74"/>
      <c r="I50" s="83">
        <v>142</v>
      </c>
      <c r="J50" s="41" t="s">
        <v>74</v>
      </c>
      <c r="K50" s="50">
        <v>526350.16</v>
      </c>
      <c r="L50" s="50">
        <v>198970.31845600001</v>
      </c>
      <c r="M50" s="75">
        <f t="shared" si="1"/>
        <v>327379.84154400002</v>
      </c>
      <c r="N50" s="57">
        <f>Statsandelar!AA50+M50</f>
        <v>18365607.647788025</v>
      </c>
    </row>
    <row r="51" spans="1:14" ht="13.8" x14ac:dyDescent="0.25">
      <c r="A51" s="31">
        <v>143</v>
      </c>
      <c r="B51" s="130" t="s">
        <v>354</v>
      </c>
      <c r="C51" s="50">
        <v>380212.26440000016</v>
      </c>
      <c r="D51" s="50">
        <v>86445.752000000008</v>
      </c>
      <c r="E51" s="50">
        <f t="shared" si="0"/>
        <v>293766.51240000012</v>
      </c>
      <c r="F51" s="57">
        <f>Statsandelar!I51+E51</f>
        <v>21075498.63808655</v>
      </c>
      <c r="G51" s="74"/>
      <c r="H51" s="74"/>
      <c r="I51" s="83">
        <v>143</v>
      </c>
      <c r="J51" s="41" t="s">
        <v>75</v>
      </c>
      <c r="K51" s="50">
        <v>382813.04880000011</v>
      </c>
      <c r="L51" s="50">
        <v>112382.872</v>
      </c>
      <c r="M51" s="75">
        <f t="shared" si="1"/>
        <v>270430.17680000013</v>
      </c>
      <c r="N51" s="57">
        <f>Statsandelar!AA51+M51</f>
        <v>19435070.880897537</v>
      </c>
    </row>
    <row r="52" spans="1:14" ht="13.8" x14ac:dyDescent="0.25">
      <c r="A52" s="31">
        <v>145</v>
      </c>
      <c r="B52" s="130" t="s">
        <v>355</v>
      </c>
      <c r="C52" s="50">
        <v>402419.88</v>
      </c>
      <c r="D52" s="50">
        <v>342027.08912000008</v>
      </c>
      <c r="E52" s="50">
        <f t="shared" si="0"/>
        <v>60392.790879999928</v>
      </c>
      <c r="F52" s="57">
        <f>Statsandelar!I52+E52</f>
        <v>35372490.072735913</v>
      </c>
      <c r="G52" s="74"/>
      <c r="H52" s="74"/>
      <c r="I52" s="83">
        <v>145</v>
      </c>
      <c r="J52" s="41" t="s">
        <v>76</v>
      </c>
      <c r="K52" s="50">
        <v>341558.57680000004</v>
      </c>
      <c r="L52" s="50">
        <v>421947.89448000002</v>
      </c>
      <c r="M52" s="75">
        <f t="shared" si="1"/>
        <v>-80389.317679999978</v>
      </c>
      <c r="N52" s="57">
        <f>Statsandelar!AA52+M52</f>
        <v>32985259.597347822</v>
      </c>
    </row>
    <row r="53" spans="1:14" ht="13.8" x14ac:dyDescent="0.25">
      <c r="A53" s="31">
        <v>146</v>
      </c>
      <c r="B53" s="130" t="s">
        <v>356</v>
      </c>
      <c r="C53" s="50">
        <v>102840.636</v>
      </c>
      <c r="D53" s="50">
        <v>77055.954800000007</v>
      </c>
      <c r="E53" s="50">
        <f t="shared" si="0"/>
        <v>25784.681199999992</v>
      </c>
      <c r="F53" s="57">
        <f>Statsandelar!I53+E53</f>
        <v>23425118.163884498</v>
      </c>
      <c r="G53" s="74"/>
      <c r="H53" s="74"/>
      <c r="I53" s="83">
        <v>146</v>
      </c>
      <c r="J53" s="41" t="s">
        <v>77</v>
      </c>
      <c r="K53" s="50">
        <v>69705.832000000009</v>
      </c>
      <c r="L53" s="50">
        <v>73973.536000000007</v>
      </c>
      <c r="M53" s="75">
        <f t="shared" si="1"/>
        <v>-4267.7039999999979</v>
      </c>
      <c r="N53" s="57">
        <f>Statsandelar!AA53+M53</f>
        <v>22532136.834825847</v>
      </c>
    </row>
    <row r="54" spans="1:14" ht="13.8" x14ac:dyDescent="0.25">
      <c r="A54" s="31">
        <v>148</v>
      </c>
      <c r="B54" s="130" t="s">
        <v>357</v>
      </c>
      <c r="C54" s="50">
        <v>153515.73200000002</v>
      </c>
      <c r="D54" s="50">
        <v>283243.97776000004</v>
      </c>
      <c r="E54" s="84">
        <f t="shared" si="0"/>
        <v>-129728.24576000002</v>
      </c>
      <c r="F54" s="57">
        <f>Statsandelar!I54+E54</f>
        <v>27676856.381390102</v>
      </c>
      <c r="G54" s="74"/>
      <c r="H54" s="74"/>
      <c r="I54" s="83">
        <v>148</v>
      </c>
      <c r="J54" s="41" t="s">
        <v>78</v>
      </c>
      <c r="K54" s="50">
        <v>85354.079999999987</v>
      </c>
      <c r="L54" s="50">
        <v>162983.61575999999</v>
      </c>
      <c r="M54" s="75">
        <f t="shared" si="1"/>
        <v>-77629.535759999999</v>
      </c>
      <c r="N54" s="57">
        <f>Statsandelar!AA54+M54</f>
        <v>26152211.981527347</v>
      </c>
    </row>
    <row r="55" spans="1:14" ht="13.8" x14ac:dyDescent="0.25">
      <c r="A55" s="31">
        <v>149</v>
      </c>
      <c r="B55" s="130" t="s">
        <v>358</v>
      </c>
      <c r="C55" s="50">
        <v>96878.86</v>
      </c>
      <c r="D55" s="50">
        <v>2791273.7143200003</v>
      </c>
      <c r="E55" s="84">
        <f t="shared" si="0"/>
        <v>-2694394.8543200004</v>
      </c>
      <c r="F55" s="57">
        <f>Statsandelar!I55+E55</f>
        <v>5755233.9519685823</v>
      </c>
      <c r="G55" s="74"/>
      <c r="H55" s="74"/>
      <c r="I55" s="83">
        <v>149</v>
      </c>
      <c r="J55" s="41" t="s">
        <v>79</v>
      </c>
      <c r="K55" s="50">
        <v>68354.392399999997</v>
      </c>
      <c r="L55" s="50">
        <v>2556777.198696001</v>
      </c>
      <c r="M55" s="75">
        <f t="shared" si="1"/>
        <v>-2488422.8062960012</v>
      </c>
      <c r="N55" s="57">
        <f>Statsandelar!AA55+M55</f>
        <v>5115779.8134333175</v>
      </c>
    </row>
    <row r="56" spans="1:14" ht="13.8" x14ac:dyDescent="0.25">
      <c r="A56" s="31">
        <v>151</v>
      </c>
      <c r="B56" s="130" t="s">
        <v>359</v>
      </c>
      <c r="C56" s="50">
        <v>26827.992000000002</v>
      </c>
      <c r="D56" s="50">
        <v>67069.98000000001</v>
      </c>
      <c r="E56" s="84">
        <f t="shared" si="0"/>
        <v>-40241.988000000012</v>
      </c>
      <c r="F56" s="57">
        <f>Statsandelar!I56+E56</f>
        <v>8253460.5622253222</v>
      </c>
      <c r="G56" s="74"/>
      <c r="H56" s="74"/>
      <c r="I56" s="83">
        <v>151</v>
      </c>
      <c r="J56" s="41" t="s">
        <v>80</v>
      </c>
      <c r="K56" s="50">
        <v>25606.224000000002</v>
      </c>
      <c r="L56" s="50">
        <v>59065.023360000007</v>
      </c>
      <c r="M56" s="75">
        <f t="shared" si="1"/>
        <v>-33458.799360000005</v>
      </c>
      <c r="N56" s="57">
        <f>Statsandelar!AA56+M56</f>
        <v>7638832.8578406991</v>
      </c>
    </row>
    <row r="57" spans="1:14" ht="13.8" x14ac:dyDescent="0.25">
      <c r="A57" s="31">
        <v>152</v>
      </c>
      <c r="B57" s="130" t="s">
        <v>360</v>
      </c>
      <c r="C57" s="50">
        <v>344292.56400000001</v>
      </c>
      <c r="D57" s="50">
        <v>118862.909</v>
      </c>
      <c r="E57" s="50">
        <f t="shared" si="0"/>
        <v>225429.65500000003</v>
      </c>
      <c r="F57" s="57">
        <f>Statsandelar!I57+E57</f>
        <v>15211590.506983774</v>
      </c>
      <c r="G57" s="74"/>
      <c r="H57" s="74"/>
      <c r="I57" s="83">
        <v>152</v>
      </c>
      <c r="J57" s="41" t="s">
        <v>81</v>
      </c>
      <c r="K57" s="50">
        <v>284655.85680000001</v>
      </c>
      <c r="L57" s="50">
        <v>153281.70199999999</v>
      </c>
      <c r="M57" s="75">
        <f t="shared" si="1"/>
        <v>131374.15480000002</v>
      </c>
      <c r="N57" s="57">
        <f>Statsandelar!AA57+M57</f>
        <v>14722308.837812344</v>
      </c>
    </row>
    <row r="58" spans="1:14" ht="13.8" x14ac:dyDescent="0.25">
      <c r="A58" s="31">
        <v>153</v>
      </c>
      <c r="B58" s="130" t="s">
        <v>82</v>
      </c>
      <c r="C58" s="50">
        <v>548557.9142</v>
      </c>
      <c r="D58" s="50">
        <v>1610625.9519399998</v>
      </c>
      <c r="E58" s="84">
        <f t="shared" si="0"/>
        <v>-1062068.0377399998</v>
      </c>
      <c r="F58" s="57">
        <f>Statsandelar!I58+E58</f>
        <v>70328677.978884667</v>
      </c>
      <c r="G58" s="74"/>
      <c r="H58" s="74"/>
      <c r="I58" s="83">
        <v>153</v>
      </c>
      <c r="J58" s="41" t="s">
        <v>82</v>
      </c>
      <c r="K58" s="50">
        <v>564830.62440000009</v>
      </c>
      <c r="L58" s="50">
        <v>1454982.634448</v>
      </c>
      <c r="M58" s="75">
        <f t="shared" si="1"/>
        <v>-890152.01004799991</v>
      </c>
      <c r="N58" s="57">
        <f>Statsandelar!AA58+M58</f>
        <v>66077922.771954983</v>
      </c>
    </row>
    <row r="59" spans="1:14" ht="13.8" x14ac:dyDescent="0.25">
      <c r="A59" s="31">
        <v>165</v>
      </c>
      <c r="B59" s="130" t="s">
        <v>83</v>
      </c>
      <c r="C59" s="50">
        <v>636494.11020000011</v>
      </c>
      <c r="D59" s="50">
        <v>431915.76676000009</v>
      </c>
      <c r="E59" s="50">
        <f t="shared" si="0"/>
        <v>204578.34344000003</v>
      </c>
      <c r="F59" s="57">
        <f>Statsandelar!I59+E59</f>
        <v>31572334.479480278</v>
      </c>
      <c r="G59" s="74"/>
      <c r="H59" s="74"/>
      <c r="I59" s="83">
        <v>165</v>
      </c>
      <c r="J59" s="41" t="s">
        <v>83</v>
      </c>
      <c r="K59" s="50">
        <v>624507.35200000007</v>
      </c>
      <c r="L59" s="50">
        <v>342340.98920000007</v>
      </c>
      <c r="M59" s="75">
        <f t="shared" si="1"/>
        <v>282166.3628</v>
      </c>
      <c r="N59" s="57">
        <f>Statsandelar!AA59+M59</f>
        <v>28769802.602931593</v>
      </c>
    </row>
    <row r="60" spans="1:14" ht="13.8" x14ac:dyDescent="0.25">
      <c r="A60" s="31">
        <v>167</v>
      </c>
      <c r="B60" s="130" t="s">
        <v>84</v>
      </c>
      <c r="C60" s="50">
        <v>638431.68739999994</v>
      </c>
      <c r="D60" s="50">
        <v>11442842.077568</v>
      </c>
      <c r="E60" s="84">
        <f t="shared" si="0"/>
        <v>-10804410.390168</v>
      </c>
      <c r="F60" s="57">
        <f>Statsandelar!I60+E60</f>
        <v>164548792.48271346</v>
      </c>
      <c r="G60" s="74"/>
      <c r="H60" s="74"/>
      <c r="I60" s="83">
        <v>167</v>
      </c>
      <c r="J60" s="41" t="s">
        <v>84</v>
      </c>
      <c r="K60" s="50">
        <v>314387.52800000011</v>
      </c>
      <c r="L60" s="50">
        <v>11200802.533199998</v>
      </c>
      <c r="M60" s="75">
        <f t="shared" si="1"/>
        <v>-10886415.005199997</v>
      </c>
      <c r="N60" s="57">
        <f>Statsandelar!AA60+M60</f>
        <v>153892704.318755</v>
      </c>
    </row>
    <row r="61" spans="1:14" ht="13.8" x14ac:dyDescent="0.25">
      <c r="A61" s="31">
        <v>169</v>
      </c>
      <c r="B61" s="130" t="s">
        <v>361</v>
      </c>
      <c r="C61" s="50">
        <v>247413.704</v>
      </c>
      <c r="D61" s="50">
        <v>205040.38108000002</v>
      </c>
      <c r="E61" s="50">
        <f t="shared" si="0"/>
        <v>42373.322919999977</v>
      </c>
      <c r="F61" s="57">
        <f>Statsandelar!I61+E61</f>
        <v>10362558.805991583</v>
      </c>
      <c r="G61" s="74"/>
      <c r="H61" s="74"/>
      <c r="I61" s="83">
        <v>169</v>
      </c>
      <c r="J61" s="41" t="s">
        <v>85</v>
      </c>
      <c r="K61" s="50">
        <v>246246.52080000003</v>
      </c>
      <c r="L61" s="50">
        <v>291000.51007999998</v>
      </c>
      <c r="M61" s="75">
        <f t="shared" si="1"/>
        <v>-44753.989279999951</v>
      </c>
      <c r="N61" s="57">
        <f>Statsandelar!AA61+M61</f>
        <v>10268785.402636195</v>
      </c>
    </row>
    <row r="62" spans="1:14" ht="13.8" x14ac:dyDescent="0.25">
      <c r="A62" s="31">
        <v>171</v>
      </c>
      <c r="B62" s="130" t="s">
        <v>362</v>
      </c>
      <c r="C62" s="50">
        <v>34280.212</v>
      </c>
      <c r="D62" s="50">
        <v>149104.01776000002</v>
      </c>
      <c r="E62" s="84">
        <f t="shared" si="0"/>
        <v>-114823.80576000002</v>
      </c>
      <c r="F62" s="57">
        <f>Statsandelar!I62+E62</f>
        <v>13658066.365017368</v>
      </c>
      <c r="G62" s="74"/>
      <c r="H62" s="74"/>
      <c r="I62" s="83">
        <v>171</v>
      </c>
      <c r="J62" s="41" t="s">
        <v>86</v>
      </c>
      <c r="K62" s="50">
        <v>32719.064000000002</v>
      </c>
      <c r="L62" s="50">
        <v>212759.27008000002</v>
      </c>
      <c r="M62" s="75">
        <f t="shared" si="1"/>
        <v>-180040.20608</v>
      </c>
      <c r="N62" s="57">
        <f>Statsandelar!AA62+M62</f>
        <v>12767125.365614288</v>
      </c>
    </row>
    <row r="63" spans="1:14" ht="13.8" x14ac:dyDescent="0.25">
      <c r="A63" s="31">
        <v>172</v>
      </c>
      <c r="B63" s="130" t="s">
        <v>87</v>
      </c>
      <c r="C63" s="50">
        <v>301218.73240000004</v>
      </c>
      <c r="D63" s="50">
        <v>291635.17747999995</v>
      </c>
      <c r="E63" s="50">
        <f t="shared" si="0"/>
        <v>9583.5549200000823</v>
      </c>
      <c r="F63" s="57">
        <f>Statsandelar!I63+E63</f>
        <v>17259566.787793264</v>
      </c>
      <c r="G63" s="74"/>
      <c r="H63" s="74"/>
      <c r="I63" s="83">
        <v>172</v>
      </c>
      <c r="J63" s="41" t="s">
        <v>87</v>
      </c>
      <c r="K63" s="50">
        <v>308697.25599999999</v>
      </c>
      <c r="L63" s="50">
        <v>301299.90240000002</v>
      </c>
      <c r="M63" s="75">
        <f t="shared" si="1"/>
        <v>7397.3535999999731</v>
      </c>
      <c r="N63" s="57">
        <f>Statsandelar!AA63+M63</f>
        <v>16376436.091866631</v>
      </c>
    </row>
    <row r="64" spans="1:14" ht="13.8" x14ac:dyDescent="0.25">
      <c r="A64" s="31">
        <v>176</v>
      </c>
      <c r="B64" s="130" t="s">
        <v>363</v>
      </c>
      <c r="C64" s="50">
        <v>53655.984000000004</v>
      </c>
      <c r="D64" s="50">
        <v>278072.13708000001</v>
      </c>
      <c r="E64" s="84">
        <f t="shared" si="0"/>
        <v>-224416.15308000002</v>
      </c>
      <c r="F64" s="57">
        <f>Statsandelar!I64+E64</f>
        <v>21920417.33891841</v>
      </c>
      <c r="G64" s="74"/>
      <c r="H64" s="74"/>
      <c r="I64" s="83">
        <v>176</v>
      </c>
      <c r="J64" s="41" t="s">
        <v>88</v>
      </c>
      <c r="K64" s="50">
        <v>66860.696000000011</v>
      </c>
      <c r="L64" s="50">
        <v>246531.0344</v>
      </c>
      <c r="M64" s="75">
        <f t="shared" si="1"/>
        <v>-179670.33840000001</v>
      </c>
      <c r="N64" s="57">
        <f>Statsandelar!AA64+M64</f>
        <v>21072436.803689893</v>
      </c>
    </row>
    <row r="65" spans="1:14" ht="13.8" x14ac:dyDescent="0.25">
      <c r="A65" s="31">
        <v>177</v>
      </c>
      <c r="B65" s="130" t="s">
        <v>89</v>
      </c>
      <c r="C65" s="50">
        <v>26827.992000000002</v>
      </c>
      <c r="D65" s="50">
        <v>105106.11088000001</v>
      </c>
      <c r="E65" s="84">
        <f t="shared" si="0"/>
        <v>-78278.118880000009</v>
      </c>
      <c r="F65" s="57">
        <f>Statsandelar!I65+E65</f>
        <v>4680846.5172036495</v>
      </c>
      <c r="G65" s="74"/>
      <c r="H65" s="74"/>
      <c r="I65" s="83">
        <v>177</v>
      </c>
      <c r="J65" s="41" t="s">
        <v>89</v>
      </c>
      <c r="K65" s="50">
        <v>22761.088000000003</v>
      </c>
      <c r="L65" s="50">
        <v>66860.696000000011</v>
      </c>
      <c r="M65" s="75">
        <f t="shared" si="1"/>
        <v>-44099.608000000007</v>
      </c>
      <c r="N65" s="57">
        <f>Statsandelar!AA65+M65</f>
        <v>4572600.528124609</v>
      </c>
    </row>
    <row r="66" spans="1:14" ht="13.8" x14ac:dyDescent="0.25">
      <c r="A66" s="31">
        <v>178</v>
      </c>
      <c r="B66" s="130" t="s">
        <v>90</v>
      </c>
      <c r="C66" s="50">
        <v>114987.7546</v>
      </c>
      <c r="D66" s="50">
        <v>139386.32287999999</v>
      </c>
      <c r="E66" s="84">
        <f t="shared" si="0"/>
        <v>-24398.568279999992</v>
      </c>
      <c r="F66" s="57">
        <f>Statsandelar!I66+E66</f>
        <v>23958523.746114511</v>
      </c>
      <c r="G66" s="74"/>
      <c r="H66" s="74"/>
      <c r="I66" s="83">
        <v>178</v>
      </c>
      <c r="J66" s="41" t="s">
        <v>90</v>
      </c>
      <c r="K66" s="50">
        <v>73973.536000000007</v>
      </c>
      <c r="L66" s="50">
        <v>136196.66032000002</v>
      </c>
      <c r="M66" s="75">
        <f t="shared" si="1"/>
        <v>-62223.124320000017</v>
      </c>
      <c r="N66" s="57">
        <f>Statsandelar!AA66+M66</f>
        <v>23464345.025673777</v>
      </c>
    </row>
    <row r="67" spans="1:14" ht="13.8" x14ac:dyDescent="0.25">
      <c r="A67" s="31">
        <v>179</v>
      </c>
      <c r="B67" s="130" t="s">
        <v>91</v>
      </c>
      <c r="C67" s="50">
        <v>1141009.4042</v>
      </c>
      <c r="D67" s="50">
        <v>11961087.341695996</v>
      </c>
      <c r="E67" s="84">
        <f t="shared" si="0"/>
        <v>-10820077.937495995</v>
      </c>
      <c r="F67" s="57">
        <f>Statsandelar!I67+E67</f>
        <v>209847475.52464426</v>
      </c>
      <c r="G67" s="74"/>
      <c r="H67" s="74"/>
      <c r="I67" s="83">
        <v>179</v>
      </c>
      <c r="J67" s="41" t="s">
        <v>91</v>
      </c>
      <c r="K67" s="50">
        <v>1073540.9411999995</v>
      </c>
      <c r="L67" s="50">
        <v>11266954.790336</v>
      </c>
      <c r="M67" s="75">
        <f t="shared" si="1"/>
        <v>-10193413.849136</v>
      </c>
      <c r="N67" s="57">
        <f>Statsandelar!AA67+M67</f>
        <v>199750813.5486266</v>
      </c>
    </row>
    <row r="68" spans="1:14" ht="13.8" x14ac:dyDescent="0.25">
      <c r="A68" s="31">
        <v>181</v>
      </c>
      <c r="B68" s="130" t="s">
        <v>92</v>
      </c>
      <c r="C68" s="50">
        <v>53655.983999999997</v>
      </c>
      <c r="D68" s="50">
        <v>120725.96400000001</v>
      </c>
      <c r="E68" s="84">
        <f t="shared" si="0"/>
        <v>-67069.98000000001</v>
      </c>
      <c r="F68" s="57">
        <f>Statsandelar!I68+E68</f>
        <v>5638454.5893837288</v>
      </c>
      <c r="G68" s="74"/>
      <c r="H68" s="74"/>
      <c r="I68" s="83">
        <v>181</v>
      </c>
      <c r="J68" s="41" t="s">
        <v>92</v>
      </c>
      <c r="K68" s="50">
        <v>36986.768000000004</v>
      </c>
      <c r="L68" s="50">
        <v>113378.66960000001</v>
      </c>
      <c r="M68" s="75">
        <f t="shared" si="1"/>
        <v>-76391.901600000012</v>
      </c>
      <c r="N68" s="57">
        <f>Statsandelar!AA68+M68</f>
        <v>5385179.2884521596</v>
      </c>
    </row>
    <row r="69" spans="1:14" ht="13.8" x14ac:dyDescent="0.25">
      <c r="A69" s="31">
        <v>182</v>
      </c>
      <c r="B69" s="130" t="s">
        <v>93</v>
      </c>
      <c r="C69" s="50">
        <v>289146.136</v>
      </c>
      <c r="D69" s="50">
        <v>469132.15343999997</v>
      </c>
      <c r="E69" s="84">
        <f t="shared" si="0"/>
        <v>-179986.01743999997</v>
      </c>
      <c r="F69" s="57">
        <f>Statsandelar!I69+E69</f>
        <v>47187243.900544174</v>
      </c>
      <c r="G69" s="74"/>
      <c r="H69" s="74"/>
      <c r="I69" s="83">
        <v>182</v>
      </c>
      <c r="J69" s="41" t="s">
        <v>93</v>
      </c>
      <c r="K69" s="50">
        <v>304642.93720000004</v>
      </c>
      <c r="L69" s="50">
        <v>396654.63543999998</v>
      </c>
      <c r="M69" s="75">
        <f t="shared" si="1"/>
        <v>-92011.69823999994</v>
      </c>
      <c r="N69" s="57">
        <f>Statsandelar!AA69+M69</f>
        <v>46467858.78458292</v>
      </c>
    </row>
    <row r="70" spans="1:14" ht="13.8" x14ac:dyDescent="0.25">
      <c r="A70" s="31">
        <v>186</v>
      </c>
      <c r="B70" s="130" t="s">
        <v>364</v>
      </c>
      <c r="C70" s="50">
        <v>710345.61040000001</v>
      </c>
      <c r="D70" s="50">
        <v>3145480.7118080007</v>
      </c>
      <c r="E70" s="84">
        <f t="shared" si="0"/>
        <v>-2435135.1014080006</v>
      </c>
      <c r="F70" s="57">
        <f>Statsandelar!I70+E70</f>
        <v>42447306.699034192</v>
      </c>
      <c r="G70" s="74"/>
      <c r="H70" s="74"/>
      <c r="I70" s="83">
        <v>186</v>
      </c>
      <c r="J70" s="41" t="s">
        <v>94</v>
      </c>
      <c r="K70" s="50">
        <v>683543.924</v>
      </c>
      <c r="L70" s="50">
        <v>2554126.9545120001</v>
      </c>
      <c r="M70" s="75">
        <f t="shared" si="1"/>
        <v>-1870583.030512</v>
      </c>
      <c r="N70" s="57">
        <f>Statsandelar!AA70+M70</f>
        <v>37988688.04270158</v>
      </c>
    </row>
    <row r="71" spans="1:14" ht="13.8" x14ac:dyDescent="0.25">
      <c r="A71" s="31">
        <v>202</v>
      </c>
      <c r="B71" s="130" t="s">
        <v>365</v>
      </c>
      <c r="C71" s="50">
        <v>1268665.9327999996</v>
      </c>
      <c r="D71" s="50">
        <v>3853241.8923120019</v>
      </c>
      <c r="E71" s="84">
        <f t="shared" si="0"/>
        <v>-2584575.9595120023</v>
      </c>
      <c r="F71" s="57">
        <f>Statsandelar!I71+E71</f>
        <v>38330331.848754309</v>
      </c>
      <c r="G71" s="74"/>
      <c r="H71" s="74"/>
      <c r="I71" s="83">
        <v>202</v>
      </c>
      <c r="J71" s="41" t="s">
        <v>95</v>
      </c>
      <c r="K71" s="50">
        <v>987617.83400000003</v>
      </c>
      <c r="L71" s="50">
        <v>3507008.5230880002</v>
      </c>
      <c r="M71" s="75">
        <f t="shared" si="1"/>
        <v>-2519390.689088</v>
      </c>
      <c r="N71" s="57">
        <f>Statsandelar!AA71+M71</f>
        <v>34612337.440001339</v>
      </c>
    </row>
    <row r="72" spans="1:14" ht="13.8" x14ac:dyDescent="0.25">
      <c r="A72" s="31">
        <v>204</v>
      </c>
      <c r="B72" s="130" t="s">
        <v>96</v>
      </c>
      <c r="C72" s="50">
        <v>14904.44</v>
      </c>
      <c r="D72" s="50">
        <v>1048616.78064</v>
      </c>
      <c r="E72" s="84">
        <f t="shared" si="0"/>
        <v>-1033712.3406400001</v>
      </c>
      <c r="F72" s="57">
        <f>Statsandelar!I72+E72</f>
        <v>11418969.834099103</v>
      </c>
      <c r="G72" s="74"/>
      <c r="H72" s="74"/>
      <c r="I72" s="83">
        <v>204</v>
      </c>
      <c r="J72" s="41" t="s">
        <v>96</v>
      </c>
      <c r="K72" s="50">
        <v>21338.52</v>
      </c>
      <c r="L72" s="50">
        <v>1073996.1629600001</v>
      </c>
      <c r="M72" s="75">
        <f t="shared" si="1"/>
        <v>-1052657.6429600001</v>
      </c>
      <c r="N72" s="57">
        <f>Statsandelar!AA72+M72</f>
        <v>11385053.308753904</v>
      </c>
    </row>
    <row r="73" spans="1:14" ht="13.8" x14ac:dyDescent="0.25">
      <c r="A73" s="31">
        <v>205</v>
      </c>
      <c r="B73" s="130" t="s">
        <v>366</v>
      </c>
      <c r="C73" s="50">
        <v>469638.90440000006</v>
      </c>
      <c r="D73" s="50">
        <v>659730.13216000004</v>
      </c>
      <c r="E73" s="84">
        <f t="shared" si="0"/>
        <v>-190091.22775999998</v>
      </c>
      <c r="F73" s="57">
        <f>Statsandelar!I73+E73</f>
        <v>124049416.84023179</v>
      </c>
      <c r="G73" s="74"/>
      <c r="H73" s="74"/>
      <c r="I73" s="83">
        <v>205</v>
      </c>
      <c r="J73" s="41" t="s">
        <v>97</v>
      </c>
      <c r="K73" s="50">
        <v>391561.84200000012</v>
      </c>
      <c r="L73" s="50">
        <v>516875.85712000006</v>
      </c>
      <c r="M73" s="75">
        <f t="shared" si="1"/>
        <v>-125314.01511999994</v>
      </c>
      <c r="N73" s="57">
        <f>Statsandelar!AA73+M73</f>
        <v>118540114.41325952</v>
      </c>
    </row>
    <row r="74" spans="1:14" ht="13.8" x14ac:dyDescent="0.25">
      <c r="A74" s="31">
        <v>208</v>
      </c>
      <c r="B74" s="130" t="s">
        <v>98</v>
      </c>
      <c r="C74" s="50">
        <v>68560.423999999999</v>
      </c>
      <c r="D74" s="50">
        <v>107192.73248000002</v>
      </c>
      <c r="E74" s="84">
        <f t="shared" ref="E74:E137" si="2">C74-D74</f>
        <v>-38632.308480000022</v>
      </c>
      <c r="F74" s="57">
        <f>Statsandelar!I74+E74</f>
        <v>39534007.06249667</v>
      </c>
      <c r="G74" s="74"/>
      <c r="H74" s="74"/>
      <c r="I74" s="83">
        <v>208</v>
      </c>
      <c r="J74" s="41" t="s">
        <v>98</v>
      </c>
      <c r="K74" s="50">
        <v>98299.448800000013</v>
      </c>
      <c r="L74" s="50">
        <v>107432.33536000001</v>
      </c>
      <c r="M74" s="75">
        <f t="shared" ref="M74:M137" si="3">K74-L74</f>
        <v>-9132.886559999999</v>
      </c>
      <c r="N74" s="57">
        <f>Statsandelar!AA74+M74</f>
        <v>36254454.08669953</v>
      </c>
    </row>
    <row r="75" spans="1:14" ht="13.8" x14ac:dyDescent="0.25">
      <c r="A75" s="31">
        <v>211</v>
      </c>
      <c r="B75" s="130" t="s">
        <v>99</v>
      </c>
      <c r="C75" s="50">
        <v>648492.18439999991</v>
      </c>
      <c r="D75" s="50">
        <v>2109562.5140479994</v>
      </c>
      <c r="E75" s="84">
        <f t="shared" si="2"/>
        <v>-1461070.3296479995</v>
      </c>
      <c r="F75" s="57">
        <f>Statsandelar!I75+E75</f>
        <v>48334327.013164669</v>
      </c>
      <c r="G75" s="74"/>
      <c r="H75" s="74"/>
      <c r="I75" s="83">
        <v>211</v>
      </c>
      <c r="J75" s="41" t="s">
        <v>99</v>
      </c>
      <c r="K75" s="50">
        <v>651891.78599999985</v>
      </c>
      <c r="L75" s="50">
        <v>1831140.9101440008</v>
      </c>
      <c r="M75" s="75">
        <f t="shared" si="3"/>
        <v>-1179249.1241440009</v>
      </c>
      <c r="N75" s="57">
        <f>Statsandelar!AA75+M75</f>
        <v>44028922.88459301</v>
      </c>
    </row>
    <row r="76" spans="1:14" ht="13.8" x14ac:dyDescent="0.25">
      <c r="A76" s="31">
        <v>213</v>
      </c>
      <c r="B76" s="130" t="s">
        <v>100</v>
      </c>
      <c r="C76" s="50">
        <v>11998.074199999999</v>
      </c>
      <c r="D76" s="50">
        <v>146749.11624</v>
      </c>
      <c r="E76" s="84">
        <f t="shared" si="2"/>
        <v>-134751.04204</v>
      </c>
      <c r="F76" s="57">
        <f>Statsandelar!I76+E76</f>
        <v>19639169.086578563</v>
      </c>
      <c r="G76" s="74"/>
      <c r="H76" s="74"/>
      <c r="I76" s="83">
        <v>213</v>
      </c>
      <c r="J76" s="41" t="s">
        <v>100</v>
      </c>
      <c r="K76" s="50">
        <v>22761.088000000003</v>
      </c>
      <c r="L76" s="50">
        <v>146154.63631999999</v>
      </c>
      <c r="M76" s="75">
        <f t="shared" si="3"/>
        <v>-123393.54831999999</v>
      </c>
      <c r="N76" s="57">
        <f>Statsandelar!AA76+M76</f>
        <v>19244813.665302642</v>
      </c>
    </row>
    <row r="77" spans="1:14" ht="13.8" x14ac:dyDescent="0.25">
      <c r="A77" s="31">
        <v>214</v>
      </c>
      <c r="B77" s="130" t="s">
        <v>101</v>
      </c>
      <c r="C77" s="50">
        <v>501012.7506000002</v>
      </c>
      <c r="D77" s="50">
        <v>168643.73860000001</v>
      </c>
      <c r="E77" s="50">
        <f t="shared" si="2"/>
        <v>332369.01200000022</v>
      </c>
      <c r="F77" s="57">
        <f>Statsandelar!I77+E77</f>
        <v>38127394.954816163</v>
      </c>
      <c r="G77" s="74"/>
      <c r="H77" s="74"/>
      <c r="I77" s="83">
        <v>214</v>
      </c>
      <c r="J77" s="41" t="s">
        <v>101</v>
      </c>
      <c r="K77" s="50">
        <v>417025.80920000013</v>
      </c>
      <c r="L77" s="50">
        <v>202744.39135999998</v>
      </c>
      <c r="M77" s="75">
        <f t="shared" si="3"/>
        <v>214281.41784000015</v>
      </c>
      <c r="N77" s="57">
        <f>Statsandelar!AA77+M77</f>
        <v>36201923.716075443</v>
      </c>
    </row>
    <row r="78" spans="1:14" ht="13.8" x14ac:dyDescent="0.25">
      <c r="A78" s="31">
        <v>216</v>
      </c>
      <c r="B78" s="130" t="s">
        <v>102</v>
      </c>
      <c r="C78" s="50">
        <v>61108.204000000005</v>
      </c>
      <c r="D78" s="50">
        <v>67069.98000000001</v>
      </c>
      <c r="E78" s="84">
        <f t="shared" si="2"/>
        <v>-5961.7760000000053</v>
      </c>
      <c r="F78" s="57">
        <f>Statsandelar!I78+E78</f>
        <v>6442623.6884860806</v>
      </c>
      <c r="G78" s="74"/>
      <c r="H78" s="74"/>
      <c r="I78" s="83">
        <v>216</v>
      </c>
      <c r="J78" s="41" t="s">
        <v>102</v>
      </c>
      <c r="K78" s="50">
        <v>51283.576399999998</v>
      </c>
      <c r="L78" s="50">
        <v>79734.936400000006</v>
      </c>
      <c r="M78" s="75">
        <f t="shared" si="3"/>
        <v>-28451.360000000008</v>
      </c>
      <c r="N78" s="57">
        <f>Statsandelar!AA78+M78</f>
        <v>5972532.8258774644</v>
      </c>
    </row>
    <row r="79" spans="1:14" ht="13.8" x14ac:dyDescent="0.25">
      <c r="A79" s="31">
        <v>217</v>
      </c>
      <c r="B79" s="130" t="s">
        <v>103</v>
      </c>
      <c r="C79" s="50">
        <v>86520.2742</v>
      </c>
      <c r="D79" s="50">
        <v>58127.316000000006</v>
      </c>
      <c r="E79" s="50">
        <f t="shared" si="2"/>
        <v>28392.958199999994</v>
      </c>
      <c r="F79" s="57">
        <f>Statsandelar!I79+E79</f>
        <v>17286101.223408543</v>
      </c>
      <c r="G79" s="74"/>
      <c r="H79" s="74"/>
      <c r="I79" s="83">
        <v>217</v>
      </c>
      <c r="J79" s="41" t="s">
        <v>103</v>
      </c>
      <c r="K79" s="50">
        <v>36986.768000000004</v>
      </c>
      <c r="L79" s="50">
        <v>74115.792799999996</v>
      </c>
      <c r="M79" s="75">
        <f t="shared" si="3"/>
        <v>-37129.024799999992</v>
      </c>
      <c r="N79" s="57">
        <f>Statsandelar!AA79+M79</f>
        <v>15990030.483563058</v>
      </c>
    </row>
    <row r="80" spans="1:14" ht="13.8" x14ac:dyDescent="0.25">
      <c r="A80" s="31">
        <v>218</v>
      </c>
      <c r="B80" s="130" t="s">
        <v>367</v>
      </c>
      <c r="C80" s="50">
        <v>29808.880000000001</v>
      </c>
      <c r="D80" s="50">
        <v>380063.22000000009</v>
      </c>
      <c r="E80" s="84">
        <f t="shared" si="2"/>
        <v>-350254.34000000008</v>
      </c>
      <c r="F80" s="57">
        <f>Statsandelar!I80+E80</f>
        <v>5297923.5742746741</v>
      </c>
      <c r="G80" s="74"/>
      <c r="H80" s="74"/>
      <c r="I80" s="83">
        <v>218</v>
      </c>
      <c r="J80" s="41" t="s">
        <v>104</v>
      </c>
      <c r="K80" s="50">
        <v>21338.52</v>
      </c>
      <c r="L80" s="50">
        <v>436728.37600000011</v>
      </c>
      <c r="M80" s="75">
        <f t="shared" si="3"/>
        <v>-415389.85600000009</v>
      </c>
      <c r="N80" s="57">
        <f>Statsandelar!AA80+M80</f>
        <v>5016213.4546108441</v>
      </c>
    </row>
    <row r="81" spans="1:14" ht="13.8" x14ac:dyDescent="0.25">
      <c r="A81" s="31">
        <v>224</v>
      </c>
      <c r="B81" s="130" t="s">
        <v>368</v>
      </c>
      <c r="C81" s="50">
        <v>244432.81599999999</v>
      </c>
      <c r="D81" s="50">
        <v>141726.31995999999</v>
      </c>
      <c r="E81" s="50">
        <f t="shared" si="2"/>
        <v>102706.49604</v>
      </c>
      <c r="F81" s="57">
        <f>Statsandelar!I81+E81</f>
        <v>22254598.751765214</v>
      </c>
      <c r="G81" s="74"/>
      <c r="H81" s="74"/>
      <c r="I81" s="83">
        <v>224</v>
      </c>
      <c r="J81" s="41" t="s">
        <v>105</v>
      </c>
      <c r="K81" s="50">
        <v>190766.3688</v>
      </c>
      <c r="L81" s="50">
        <v>123080.58335999999</v>
      </c>
      <c r="M81" s="75">
        <f t="shared" si="3"/>
        <v>67685.785440000007</v>
      </c>
      <c r="N81" s="57">
        <f>Statsandelar!AA81+M81</f>
        <v>20886549.718745831</v>
      </c>
    </row>
    <row r="82" spans="1:14" ht="13.8" x14ac:dyDescent="0.25">
      <c r="A82" s="31">
        <v>226</v>
      </c>
      <c r="B82" s="130" t="s">
        <v>106</v>
      </c>
      <c r="C82" s="50">
        <v>175872.39199999999</v>
      </c>
      <c r="D82" s="50">
        <v>117894.1204</v>
      </c>
      <c r="E82" s="50">
        <f t="shared" si="2"/>
        <v>57978.271599999993</v>
      </c>
      <c r="F82" s="57">
        <f>Statsandelar!I82+E82</f>
        <v>17046034.224848103</v>
      </c>
      <c r="G82" s="74"/>
      <c r="H82" s="74"/>
      <c r="I82" s="83">
        <v>226</v>
      </c>
      <c r="J82" s="41" t="s">
        <v>106</v>
      </c>
      <c r="K82" s="50">
        <v>197808.08040000001</v>
      </c>
      <c r="L82" s="50">
        <v>78312.368400000007</v>
      </c>
      <c r="M82" s="75">
        <f t="shared" si="3"/>
        <v>119495.712</v>
      </c>
      <c r="N82" s="57">
        <f>Statsandelar!AA82+M82</f>
        <v>15740513.103203787</v>
      </c>
    </row>
    <row r="83" spans="1:14" ht="13.8" x14ac:dyDescent="0.25">
      <c r="A83" s="31">
        <v>230</v>
      </c>
      <c r="B83" s="130" t="s">
        <v>107</v>
      </c>
      <c r="C83" s="50">
        <v>83464.864000000001</v>
      </c>
      <c r="D83" s="50">
        <v>69405.505747999996</v>
      </c>
      <c r="E83" s="50">
        <f t="shared" si="2"/>
        <v>14059.358252000005</v>
      </c>
      <c r="F83" s="57">
        <f>Statsandelar!I83+E83</f>
        <v>8853338.3278909251</v>
      </c>
      <c r="G83" s="74"/>
      <c r="H83" s="74"/>
      <c r="I83" s="83">
        <v>230</v>
      </c>
      <c r="J83" s="41" t="s">
        <v>107</v>
      </c>
      <c r="K83" s="50">
        <v>54057.584000000003</v>
      </c>
      <c r="L83" s="50">
        <v>29873.928000000004</v>
      </c>
      <c r="M83" s="75">
        <f t="shared" si="3"/>
        <v>24183.655999999999</v>
      </c>
      <c r="N83" s="57">
        <f>Statsandelar!AA83+M83</f>
        <v>8613849.0829169676</v>
      </c>
    </row>
    <row r="84" spans="1:14" ht="13.8" x14ac:dyDescent="0.25">
      <c r="A84" s="31">
        <v>231</v>
      </c>
      <c r="B84" s="130" t="s">
        <v>369</v>
      </c>
      <c r="C84" s="50">
        <v>68709.468399999998</v>
      </c>
      <c r="D84" s="50">
        <v>372611.00000000006</v>
      </c>
      <c r="E84" s="84">
        <f t="shared" si="2"/>
        <v>-303901.53160000005</v>
      </c>
      <c r="F84" s="57">
        <f>Statsandelar!I84+E84</f>
        <v>2508367.9531449955</v>
      </c>
      <c r="G84" s="74"/>
      <c r="H84" s="74"/>
      <c r="I84" s="83">
        <v>231</v>
      </c>
      <c r="J84" s="41" t="s">
        <v>108</v>
      </c>
      <c r="K84" s="50">
        <v>51354.7048</v>
      </c>
      <c r="L84" s="50">
        <v>389783.63200000004</v>
      </c>
      <c r="M84" s="75">
        <f t="shared" si="3"/>
        <v>-338428.92720000003</v>
      </c>
      <c r="N84" s="57">
        <f>Statsandelar!AA84+M84</f>
        <v>2101930.6388749769</v>
      </c>
    </row>
    <row r="85" spans="1:14" ht="13.8" x14ac:dyDescent="0.25">
      <c r="A85" s="31">
        <v>232</v>
      </c>
      <c r="B85" s="130" t="s">
        <v>109</v>
      </c>
      <c r="C85" s="50">
        <v>269844.88620000001</v>
      </c>
      <c r="D85" s="50">
        <v>207171.71600000001</v>
      </c>
      <c r="E85" s="50">
        <f t="shared" si="2"/>
        <v>62673.170199999993</v>
      </c>
      <c r="F85" s="57">
        <f>Statsandelar!I85+E85</f>
        <v>45241885.922543272</v>
      </c>
      <c r="G85" s="74"/>
      <c r="H85" s="74"/>
      <c r="I85" s="83">
        <v>232</v>
      </c>
      <c r="J85" s="41" t="s">
        <v>109</v>
      </c>
      <c r="K85" s="50">
        <v>162243.88039999999</v>
      </c>
      <c r="L85" s="50">
        <v>311613.52040000004</v>
      </c>
      <c r="M85" s="75">
        <f t="shared" si="3"/>
        <v>-149369.64000000004</v>
      </c>
      <c r="N85" s="57">
        <f>Statsandelar!AA85+M85</f>
        <v>42557610.578885525</v>
      </c>
    </row>
    <row r="86" spans="1:14" ht="13.8" x14ac:dyDescent="0.25">
      <c r="A86" s="31">
        <v>233</v>
      </c>
      <c r="B86" s="130" t="s">
        <v>110</v>
      </c>
      <c r="C86" s="50">
        <v>301218.73239999998</v>
      </c>
      <c r="D86" s="50">
        <v>252034.08039999998</v>
      </c>
      <c r="E86" s="50">
        <f t="shared" si="2"/>
        <v>49184.652000000002</v>
      </c>
      <c r="F86" s="57">
        <f>Statsandelar!I86+E86</f>
        <v>56823251.726266958</v>
      </c>
      <c r="G86" s="74"/>
      <c r="H86" s="74"/>
      <c r="I86" s="83">
        <v>233</v>
      </c>
      <c r="J86" s="41" t="s">
        <v>110</v>
      </c>
      <c r="K86" s="50">
        <v>369867.68</v>
      </c>
      <c r="L86" s="50">
        <v>226330.56879999995</v>
      </c>
      <c r="M86" s="75">
        <f t="shared" si="3"/>
        <v>143537.11120000004</v>
      </c>
      <c r="N86" s="57">
        <f>Statsandelar!AA86+M86</f>
        <v>53335573.76466307</v>
      </c>
    </row>
    <row r="87" spans="1:14" ht="13.8" x14ac:dyDescent="0.25">
      <c r="A87" s="31">
        <v>235</v>
      </c>
      <c r="B87" s="130" t="s">
        <v>370</v>
      </c>
      <c r="C87" s="50">
        <v>3863454.4146000012</v>
      </c>
      <c r="D87" s="50">
        <v>1585848.810884</v>
      </c>
      <c r="E87" s="50">
        <f t="shared" si="2"/>
        <v>2277605.6037160009</v>
      </c>
      <c r="F87" s="57">
        <f>Statsandelar!I87+E87</f>
        <v>6255777.8194617005</v>
      </c>
      <c r="G87" s="74"/>
      <c r="H87" s="74"/>
      <c r="I87" s="83">
        <v>235</v>
      </c>
      <c r="J87" s="41" t="s">
        <v>111</v>
      </c>
      <c r="K87" s="50">
        <v>3764257.1848000004</v>
      </c>
      <c r="L87" s="50">
        <v>1255820.2693120004</v>
      </c>
      <c r="M87" s="75">
        <f t="shared" si="3"/>
        <v>2508436.915488</v>
      </c>
      <c r="N87" s="57">
        <f>Statsandelar!AA87+M87</f>
        <v>4255163.1322944425</v>
      </c>
    </row>
    <row r="88" spans="1:14" ht="13.8" x14ac:dyDescent="0.25">
      <c r="A88" s="31">
        <v>236</v>
      </c>
      <c r="B88" s="130" t="s">
        <v>371</v>
      </c>
      <c r="C88" s="50">
        <v>298237.84440000006</v>
      </c>
      <c r="D88" s="50">
        <v>100783.82328</v>
      </c>
      <c r="E88" s="50">
        <f t="shared" si="2"/>
        <v>197454.02112000005</v>
      </c>
      <c r="F88" s="57">
        <f>Statsandelar!I88+E88</f>
        <v>14391823.133435823</v>
      </c>
      <c r="G88" s="74"/>
      <c r="H88" s="74"/>
      <c r="I88" s="83">
        <v>236</v>
      </c>
      <c r="J88" s="41" t="s">
        <v>112</v>
      </c>
      <c r="K88" s="50">
        <v>240556.24880000003</v>
      </c>
      <c r="L88" s="50">
        <v>99579.760000000009</v>
      </c>
      <c r="M88" s="75">
        <f t="shared" si="3"/>
        <v>140976.48880000002</v>
      </c>
      <c r="N88" s="57">
        <f>Statsandelar!AA88+M88</f>
        <v>13344507.848463889</v>
      </c>
    </row>
    <row r="89" spans="1:14" ht="13.8" x14ac:dyDescent="0.25">
      <c r="A89" s="31">
        <v>239</v>
      </c>
      <c r="B89" s="130" t="s">
        <v>113</v>
      </c>
      <c r="C89" s="50">
        <v>77577.610199999996</v>
      </c>
      <c r="D89" s="50">
        <v>19375.772000000001</v>
      </c>
      <c r="E89" s="50">
        <f t="shared" si="2"/>
        <v>58201.838199999998</v>
      </c>
      <c r="F89" s="57">
        <f>Statsandelar!I89+E89</f>
        <v>8628558.1645153165</v>
      </c>
      <c r="G89" s="74"/>
      <c r="H89" s="74"/>
      <c r="I89" s="83">
        <v>239</v>
      </c>
      <c r="J89" s="41" t="s">
        <v>113</v>
      </c>
      <c r="K89" s="50">
        <v>66931.824400000012</v>
      </c>
      <c r="L89" s="50">
        <v>29191.095360000003</v>
      </c>
      <c r="M89" s="75">
        <f t="shared" si="3"/>
        <v>37740.729040000006</v>
      </c>
      <c r="N89" s="57">
        <f>Statsandelar!AA89+M89</f>
        <v>8717183.9527103566</v>
      </c>
    </row>
    <row r="90" spans="1:14" ht="13.8" x14ac:dyDescent="0.25">
      <c r="A90" s="31">
        <v>240</v>
      </c>
      <c r="B90" s="130" t="s">
        <v>114</v>
      </c>
      <c r="C90" s="50">
        <v>128327.22839999999</v>
      </c>
      <c r="D90" s="50">
        <v>426878.06604000006</v>
      </c>
      <c r="E90" s="84">
        <f t="shared" si="2"/>
        <v>-298550.83764000004</v>
      </c>
      <c r="F90" s="57">
        <f>Statsandelar!I90+E90</f>
        <v>55366243.424402222</v>
      </c>
      <c r="G90" s="74"/>
      <c r="H90" s="74"/>
      <c r="I90" s="83">
        <v>240</v>
      </c>
      <c r="J90" s="41" t="s">
        <v>114</v>
      </c>
      <c r="K90" s="50">
        <v>96805.752399999998</v>
      </c>
      <c r="L90" s="50">
        <v>317488.72624000005</v>
      </c>
      <c r="M90" s="75">
        <f t="shared" si="3"/>
        <v>-220682.97384000005</v>
      </c>
      <c r="N90" s="57">
        <f>Statsandelar!AA90+M90</f>
        <v>52518640.015222728</v>
      </c>
    </row>
    <row r="91" spans="1:14" ht="13.8" x14ac:dyDescent="0.25">
      <c r="A91" s="31">
        <v>241</v>
      </c>
      <c r="B91" s="130" t="s">
        <v>115</v>
      </c>
      <c r="C91" s="50">
        <v>326556.28040000005</v>
      </c>
      <c r="D91" s="50">
        <v>235490.152</v>
      </c>
      <c r="E91" s="50">
        <f t="shared" si="2"/>
        <v>91066.128400000045</v>
      </c>
      <c r="F91" s="57">
        <f>Statsandelar!I91+E91</f>
        <v>16273730.104095738</v>
      </c>
      <c r="G91" s="74"/>
      <c r="H91" s="74"/>
      <c r="I91" s="83">
        <v>241</v>
      </c>
      <c r="J91" s="41" t="s">
        <v>115</v>
      </c>
      <c r="K91" s="50">
        <v>241836.55999999997</v>
      </c>
      <c r="L91" s="50">
        <v>305994.37680000003</v>
      </c>
      <c r="M91" s="75">
        <f t="shared" si="3"/>
        <v>-64157.816800000059</v>
      </c>
      <c r="N91" s="57">
        <f>Statsandelar!AA91+M91</f>
        <v>14805718.474873481</v>
      </c>
    </row>
    <row r="92" spans="1:14" ht="13.8" x14ac:dyDescent="0.25">
      <c r="A92" s="31">
        <v>244</v>
      </c>
      <c r="B92" s="130" t="s">
        <v>116</v>
      </c>
      <c r="C92" s="50">
        <v>480072.01239999995</v>
      </c>
      <c r="D92" s="50">
        <v>685738.37995999993</v>
      </c>
      <c r="E92" s="84">
        <f t="shared" si="2"/>
        <v>-205666.36755999998</v>
      </c>
      <c r="F92" s="57">
        <f>Statsandelar!I92+E92</f>
        <v>33393744.60917253</v>
      </c>
      <c r="G92" s="74"/>
      <c r="H92" s="74"/>
      <c r="I92" s="83">
        <v>244</v>
      </c>
      <c r="J92" s="41" t="s">
        <v>116</v>
      </c>
      <c r="K92" s="50">
        <v>453941.44880000007</v>
      </c>
      <c r="L92" s="50">
        <v>553949.40176799998</v>
      </c>
      <c r="M92" s="75">
        <f t="shared" si="3"/>
        <v>-100007.95296799991</v>
      </c>
      <c r="N92" s="57">
        <f>Statsandelar!AA92+M92</f>
        <v>30354246.67673498</v>
      </c>
    </row>
    <row r="93" spans="1:14" ht="13.8" x14ac:dyDescent="0.25">
      <c r="A93" s="31">
        <v>245</v>
      </c>
      <c r="B93" s="130" t="s">
        <v>372</v>
      </c>
      <c r="C93" s="50">
        <v>656093.44880000013</v>
      </c>
      <c r="D93" s="50">
        <v>1920973.6538399993</v>
      </c>
      <c r="E93" s="84">
        <f t="shared" si="2"/>
        <v>-1264880.2050399992</v>
      </c>
      <c r="F93" s="57">
        <f>Statsandelar!I93+E93</f>
        <v>39796927.135794535</v>
      </c>
      <c r="G93" s="74"/>
      <c r="H93" s="74"/>
      <c r="I93" s="83">
        <v>245</v>
      </c>
      <c r="J93" s="41" t="s">
        <v>117</v>
      </c>
      <c r="K93" s="50">
        <v>404151.56880000007</v>
      </c>
      <c r="L93" s="50">
        <v>1724778.3459199998</v>
      </c>
      <c r="M93" s="75">
        <f t="shared" si="3"/>
        <v>-1320626.7771199998</v>
      </c>
      <c r="N93" s="57">
        <f>Statsandelar!AA93+M93</f>
        <v>34093675.75411763</v>
      </c>
    </row>
    <row r="94" spans="1:14" ht="13.8" x14ac:dyDescent="0.25">
      <c r="A94" s="31">
        <v>249</v>
      </c>
      <c r="B94" s="130" t="s">
        <v>373</v>
      </c>
      <c r="C94" s="50">
        <v>205681.272</v>
      </c>
      <c r="D94" s="50">
        <v>170134.1826</v>
      </c>
      <c r="E94" s="50">
        <f t="shared" si="2"/>
        <v>35547.089399999997</v>
      </c>
      <c r="F94" s="57">
        <f>Statsandelar!I94+E94</f>
        <v>31077548.252199024</v>
      </c>
      <c r="G94" s="74"/>
      <c r="H94" s="74"/>
      <c r="I94" s="83">
        <v>249</v>
      </c>
      <c r="J94" s="41" t="s">
        <v>118</v>
      </c>
      <c r="K94" s="50">
        <v>162172.75200000001</v>
      </c>
      <c r="L94" s="50">
        <v>110960.30400000002</v>
      </c>
      <c r="M94" s="75">
        <f t="shared" si="3"/>
        <v>51212.447999999989</v>
      </c>
      <c r="N94" s="57">
        <f>Statsandelar!AA94+M94</f>
        <v>29619869.42294145</v>
      </c>
    </row>
    <row r="95" spans="1:14" ht="13.8" x14ac:dyDescent="0.25">
      <c r="A95" s="31">
        <v>250</v>
      </c>
      <c r="B95" s="130" t="s">
        <v>119</v>
      </c>
      <c r="C95" s="50">
        <v>50675.096000000005</v>
      </c>
      <c r="D95" s="50">
        <v>35770.656000000003</v>
      </c>
      <c r="E95" s="50">
        <f t="shared" si="2"/>
        <v>14904.440000000002</v>
      </c>
      <c r="F95" s="57">
        <f>Statsandelar!I95+E95</f>
        <v>7273509.4195727305</v>
      </c>
      <c r="G95" s="74"/>
      <c r="H95" s="74"/>
      <c r="I95" s="83">
        <v>250</v>
      </c>
      <c r="J95" s="41" t="s">
        <v>119</v>
      </c>
      <c r="K95" s="50">
        <v>39831.904000000002</v>
      </c>
      <c r="L95" s="50">
        <v>29873.928000000004</v>
      </c>
      <c r="M95" s="75">
        <f t="shared" si="3"/>
        <v>9957.9759999999987</v>
      </c>
      <c r="N95" s="57">
        <f>Statsandelar!AA95+M95</f>
        <v>7142682.4462725446</v>
      </c>
    </row>
    <row r="96" spans="1:14" ht="13.8" x14ac:dyDescent="0.25">
      <c r="A96" s="31">
        <v>256</v>
      </c>
      <c r="B96" s="130" t="s">
        <v>120</v>
      </c>
      <c r="C96" s="50">
        <v>99934.270199999999</v>
      </c>
      <c r="D96" s="50">
        <v>11923.552000000001</v>
      </c>
      <c r="E96" s="50">
        <f t="shared" si="2"/>
        <v>88010.718200000003</v>
      </c>
      <c r="F96" s="57">
        <f>Statsandelar!I96+E96</f>
        <v>7896964.2024320718</v>
      </c>
      <c r="G96" s="74"/>
      <c r="H96" s="74"/>
      <c r="I96" s="83">
        <v>256</v>
      </c>
      <c r="J96" s="41" t="s">
        <v>120</v>
      </c>
      <c r="K96" s="50">
        <v>65580.3848</v>
      </c>
      <c r="L96" s="50">
        <v>11380.544000000002</v>
      </c>
      <c r="M96" s="75">
        <f t="shared" si="3"/>
        <v>54199.840799999998</v>
      </c>
      <c r="N96" s="57">
        <f>Statsandelar!AA96+M96</f>
        <v>7368432.5592147838</v>
      </c>
    </row>
    <row r="97" spans="1:14" ht="13.8" x14ac:dyDescent="0.25">
      <c r="A97" s="31">
        <v>257</v>
      </c>
      <c r="B97" s="130" t="s">
        <v>374</v>
      </c>
      <c r="C97" s="50">
        <v>1106058.4924000001</v>
      </c>
      <c r="D97" s="50">
        <v>1753480.5380079998</v>
      </c>
      <c r="E97" s="84">
        <f t="shared" si="2"/>
        <v>-647422.04560799967</v>
      </c>
      <c r="F97" s="57">
        <f>Statsandelar!I97+E97</f>
        <v>34935433.6944988</v>
      </c>
      <c r="G97" s="74"/>
      <c r="H97" s="74"/>
      <c r="I97" s="83">
        <v>257</v>
      </c>
      <c r="J97" s="41" t="s">
        <v>121</v>
      </c>
      <c r="K97" s="50">
        <v>648762.13640000019</v>
      </c>
      <c r="L97" s="50">
        <v>1452248.4587520007</v>
      </c>
      <c r="M97" s="75">
        <f t="shared" si="3"/>
        <v>-803486.32235200051</v>
      </c>
      <c r="N97" s="57">
        <f>Statsandelar!AA97+M97</f>
        <v>30398553.510200627</v>
      </c>
    </row>
    <row r="98" spans="1:14" ht="13.8" x14ac:dyDescent="0.25">
      <c r="A98" s="31">
        <v>260</v>
      </c>
      <c r="B98" s="130" t="s">
        <v>375</v>
      </c>
      <c r="C98" s="50">
        <v>140176.25820000001</v>
      </c>
      <c r="D98" s="50">
        <v>133499.06908000002</v>
      </c>
      <c r="E98" s="50">
        <f t="shared" si="2"/>
        <v>6677.1891199999955</v>
      </c>
      <c r="F98" s="57">
        <f>Statsandelar!I98+E98</f>
        <v>43902966.444089212</v>
      </c>
      <c r="G98" s="74"/>
      <c r="H98" s="74"/>
      <c r="I98" s="83">
        <v>260</v>
      </c>
      <c r="J98" s="41" t="s">
        <v>122</v>
      </c>
      <c r="K98" s="50">
        <v>176469.56040000002</v>
      </c>
      <c r="L98" s="50">
        <v>82580.072400000005</v>
      </c>
      <c r="M98" s="75">
        <f t="shared" si="3"/>
        <v>93889.488000000012</v>
      </c>
      <c r="N98" s="57">
        <f>Statsandelar!AA98+M98</f>
        <v>41099814.002566129</v>
      </c>
    </row>
    <row r="99" spans="1:14" ht="13.8" x14ac:dyDescent="0.25">
      <c r="A99" s="31">
        <v>261</v>
      </c>
      <c r="B99" s="130" t="s">
        <v>123</v>
      </c>
      <c r="C99" s="50">
        <v>205755.7942</v>
      </c>
      <c r="D99" s="50">
        <v>162681.96260000003</v>
      </c>
      <c r="E99" s="50">
        <f t="shared" si="2"/>
        <v>43073.831599999976</v>
      </c>
      <c r="F99" s="57">
        <f>Statsandelar!I99+E99</f>
        <v>25751728.146542769</v>
      </c>
      <c r="G99" s="74"/>
      <c r="H99" s="74"/>
      <c r="I99" s="83">
        <v>261</v>
      </c>
      <c r="J99" s="41" t="s">
        <v>123</v>
      </c>
      <c r="K99" s="50">
        <v>130876.25600000001</v>
      </c>
      <c r="L99" s="50">
        <v>102496.02440000001</v>
      </c>
      <c r="M99" s="75">
        <f t="shared" si="3"/>
        <v>28380.231599999999</v>
      </c>
      <c r="N99" s="57">
        <f>Statsandelar!AA99+M99</f>
        <v>23824071.446616374</v>
      </c>
    </row>
    <row r="100" spans="1:14" ht="13.8" x14ac:dyDescent="0.25">
      <c r="A100" s="31">
        <v>263</v>
      </c>
      <c r="B100" s="130" t="s">
        <v>124</v>
      </c>
      <c r="C100" s="50">
        <v>314483.68400000001</v>
      </c>
      <c r="D100" s="50">
        <v>155289.36035999999</v>
      </c>
      <c r="E100" s="50">
        <f t="shared" si="2"/>
        <v>159194.32364000002</v>
      </c>
      <c r="F100" s="57">
        <f>Statsandelar!I100+E100</f>
        <v>34475638.417508714</v>
      </c>
      <c r="G100" s="74"/>
      <c r="H100" s="74"/>
      <c r="I100" s="83">
        <v>263</v>
      </c>
      <c r="J100" s="41" t="s">
        <v>124</v>
      </c>
      <c r="K100" s="50">
        <v>324487.76079999999</v>
      </c>
      <c r="L100" s="50">
        <v>107503.46376000001</v>
      </c>
      <c r="M100" s="75">
        <f t="shared" si="3"/>
        <v>216984.29703999998</v>
      </c>
      <c r="N100" s="57">
        <f>Statsandelar!AA100+M100</f>
        <v>33250384.27489154</v>
      </c>
    </row>
    <row r="101" spans="1:14" ht="13.8" x14ac:dyDescent="0.25">
      <c r="A101" s="31">
        <v>265</v>
      </c>
      <c r="B101" s="130" t="s">
        <v>125</v>
      </c>
      <c r="C101" s="50">
        <v>11923.552000000001</v>
      </c>
      <c r="D101" s="50">
        <v>49184.652000000002</v>
      </c>
      <c r="E101" s="84">
        <f t="shared" si="2"/>
        <v>-37261.1</v>
      </c>
      <c r="F101" s="57">
        <f>Statsandelar!I101+E101</f>
        <v>5390479.4347221907</v>
      </c>
      <c r="G101" s="74"/>
      <c r="H101" s="74"/>
      <c r="I101" s="83">
        <v>265</v>
      </c>
      <c r="J101" s="41" t="s">
        <v>125</v>
      </c>
      <c r="K101" s="50">
        <v>36986.768000000004</v>
      </c>
      <c r="L101" s="50">
        <v>39903.032399999996</v>
      </c>
      <c r="M101" s="75">
        <f t="shared" si="3"/>
        <v>-2916.2643999999927</v>
      </c>
      <c r="N101" s="57">
        <f>Statsandelar!AA101+M101</f>
        <v>5138403.8614060059</v>
      </c>
    </row>
    <row r="102" spans="1:14" ht="13.8" x14ac:dyDescent="0.25">
      <c r="A102" s="31">
        <v>271</v>
      </c>
      <c r="B102" s="130" t="s">
        <v>376</v>
      </c>
      <c r="C102" s="50">
        <v>326481.75820000004</v>
      </c>
      <c r="D102" s="50">
        <v>213531.44054800004</v>
      </c>
      <c r="E102" s="50">
        <f t="shared" si="2"/>
        <v>112950.317652</v>
      </c>
      <c r="F102" s="57">
        <f>Statsandelar!I102+E102</f>
        <v>21017996.117593959</v>
      </c>
      <c r="G102" s="74"/>
      <c r="H102" s="74"/>
      <c r="I102" s="83">
        <v>271</v>
      </c>
      <c r="J102" s="41" t="s">
        <v>126</v>
      </c>
      <c r="K102" s="50">
        <v>359980.83240000001</v>
      </c>
      <c r="L102" s="50">
        <v>170765.06271999999</v>
      </c>
      <c r="M102" s="75">
        <f t="shared" si="3"/>
        <v>189215.76968000003</v>
      </c>
      <c r="N102" s="57">
        <f>Statsandelar!AA102+M102</f>
        <v>19806626.95620618</v>
      </c>
    </row>
    <row r="103" spans="1:14" ht="13.8" x14ac:dyDescent="0.25">
      <c r="A103" s="31">
        <v>272</v>
      </c>
      <c r="B103" s="130" t="s">
        <v>377</v>
      </c>
      <c r="C103" s="50">
        <v>727783.80520000006</v>
      </c>
      <c r="D103" s="50">
        <v>753747.33968000009</v>
      </c>
      <c r="E103" s="84">
        <f t="shared" si="2"/>
        <v>-25963.534480000031</v>
      </c>
      <c r="F103" s="57">
        <f>Statsandelar!I103+E103</f>
        <v>109100772.2026304</v>
      </c>
      <c r="G103" s="74"/>
      <c r="H103" s="74"/>
      <c r="I103" s="83">
        <v>272</v>
      </c>
      <c r="J103" s="41" t="s">
        <v>127</v>
      </c>
      <c r="K103" s="50">
        <v>489647.90560000006</v>
      </c>
      <c r="L103" s="50">
        <v>667312.42312000017</v>
      </c>
      <c r="M103" s="75">
        <f t="shared" si="3"/>
        <v>-177664.51752000011</v>
      </c>
      <c r="N103" s="57">
        <f>Statsandelar!AA103+M103</f>
        <v>102447544.24197553</v>
      </c>
    </row>
    <row r="104" spans="1:14" ht="13.8" x14ac:dyDescent="0.25">
      <c r="A104" s="31">
        <v>273</v>
      </c>
      <c r="B104" s="130" t="s">
        <v>128</v>
      </c>
      <c r="C104" s="50">
        <v>159775.5968</v>
      </c>
      <c r="D104" s="50">
        <v>50302.485000000001</v>
      </c>
      <c r="E104" s="50">
        <f t="shared" si="2"/>
        <v>109473.1118</v>
      </c>
      <c r="F104" s="57">
        <f>Statsandelar!I104+E104</f>
        <v>17565898.756248914</v>
      </c>
      <c r="G104" s="74"/>
      <c r="H104" s="74"/>
      <c r="I104" s="83">
        <v>273</v>
      </c>
      <c r="J104" s="41" t="s">
        <v>128</v>
      </c>
      <c r="K104" s="50">
        <v>158118.43320000003</v>
      </c>
      <c r="L104" s="50">
        <v>34141.632000000005</v>
      </c>
      <c r="M104" s="75">
        <f t="shared" si="3"/>
        <v>123976.80120000002</v>
      </c>
      <c r="N104" s="57">
        <f>Statsandelar!AA104+M104</f>
        <v>16278208.348215872</v>
      </c>
    </row>
    <row r="105" spans="1:14" ht="13.8" x14ac:dyDescent="0.25">
      <c r="A105" s="31">
        <v>275</v>
      </c>
      <c r="B105" s="130" t="s">
        <v>129</v>
      </c>
      <c r="C105" s="50">
        <v>119310.0422</v>
      </c>
      <c r="D105" s="50">
        <v>46978.794880000009</v>
      </c>
      <c r="E105" s="50">
        <f t="shared" si="2"/>
        <v>72331.247319999995</v>
      </c>
      <c r="F105" s="57">
        <f>Statsandelar!I105+E105</f>
        <v>10474661.562579323</v>
      </c>
      <c r="G105" s="74"/>
      <c r="H105" s="74"/>
      <c r="I105" s="83">
        <v>275</v>
      </c>
      <c r="J105" s="41" t="s">
        <v>129</v>
      </c>
      <c r="K105" s="50">
        <v>72622.096399999995</v>
      </c>
      <c r="L105" s="50">
        <v>47940.541600000004</v>
      </c>
      <c r="M105" s="75">
        <f t="shared" si="3"/>
        <v>24681.554799999991</v>
      </c>
      <c r="N105" s="57">
        <f>Statsandelar!AA105+M105</f>
        <v>9906423.4820482656</v>
      </c>
    </row>
    <row r="106" spans="1:14" ht="13.8" x14ac:dyDescent="0.25">
      <c r="A106" s="31">
        <v>276</v>
      </c>
      <c r="B106" s="130" t="s">
        <v>378</v>
      </c>
      <c r="C106" s="50">
        <v>415982.92040000006</v>
      </c>
      <c r="D106" s="50">
        <v>551266.05094800005</v>
      </c>
      <c r="E106" s="84">
        <f t="shared" si="2"/>
        <v>-135283.13054799999</v>
      </c>
      <c r="F106" s="57">
        <f>Statsandelar!I106+E106</f>
        <v>27927447.943352096</v>
      </c>
      <c r="G106" s="74"/>
      <c r="H106" s="74"/>
      <c r="I106" s="83">
        <v>276</v>
      </c>
      <c r="J106" s="41" t="s">
        <v>130</v>
      </c>
      <c r="K106" s="50">
        <v>424209.77760000003</v>
      </c>
      <c r="L106" s="50">
        <v>451380.82639999996</v>
      </c>
      <c r="M106" s="75">
        <f t="shared" si="3"/>
        <v>-27171.048799999931</v>
      </c>
      <c r="N106" s="57">
        <f>Statsandelar!AA106+M106</f>
        <v>26414554.460198656</v>
      </c>
    </row>
    <row r="107" spans="1:14" ht="13.8" x14ac:dyDescent="0.25">
      <c r="A107" s="31">
        <v>280</v>
      </c>
      <c r="B107" s="130" t="s">
        <v>131</v>
      </c>
      <c r="C107" s="50">
        <v>0</v>
      </c>
      <c r="D107" s="50">
        <v>639400.47600000002</v>
      </c>
      <c r="E107" s="84">
        <f t="shared" si="2"/>
        <v>-639400.47600000002</v>
      </c>
      <c r="F107" s="57">
        <f>Statsandelar!I107+E107</f>
        <v>6879679.6740330718</v>
      </c>
      <c r="G107" s="74"/>
      <c r="H107" s="74"/>
      <c r="I107" s="83">
        <v>280</v>
      </c>
      <c r="J107" s="41" t="s">
        <v>131</v>
      </c>
      <c r="K107" s="50">
        <v>0</v>
      </c>
      <c r="L107" s="50">
        <v>569027.20000000007</v>
      </c>
      <c r="M107" s="75">
        <f t="shared" si="3"/>
        <v>-569027.20000000007</v>
      </c>
      <c r="N107" s="57">
        <f>Statsandelar!AA107+M107</f>
        <v>6722185.1545944186</v>
      </c>
    </row>
    <row r="108" spans="1:14" ht="13.8" x14ac:dyDescent="0.25">
      <c r="A108" s="31">
        <v>284</v>
      </c>
      <c r="B108" s="130" t="s">
        <v>379</v>
      </c>
      <c r="C108" s="50">
        <v>1211730.9720000001</v>
      </c>
      <c r="D108" s="50">
        <v>29808.880000000001</v>
      </c>
      <c r="E108" s="50">
        <f t="shared" si="2"/>
        <v>1181922.0920000002</v>
      </c>
      <c r="F108" s="57">
        <f>Statsandelar!I108+E108</f>
        <v>10592065.199915374</v>
      </c>
      <c r="G108" s="74"/>
      <c r="H108" s="74"/>
      <c r="I108" s="83">
        <v>284</v>
      </c>
      <c r="J108" s="41" t="s">
        <v>132</v>
      </c>
      <c r="K108" s="50">
        <v>1044164.912</v>
      </c>
      <c r="L108" s="50">
        <v>53687.716320000007</v>
      </c>
      <c r="M108" s="75">
        <f t="shared" si="3"/>
        <v>990477.19568</v>
      </c>
      <c r="N108" s="57">
        <f>Statsandelar!AA108+M108</f>
        <v>9539457.3428678028</v>
      </c>
    </row>
    <row r="109" spans="1:14" ht="13.8" x14ac:dyDescent="0.25">
      <c r="A109" s="31">
        <v>285</v>
      </c>
      <c r="B109" s="130" t="s">
        <v>133</v>
      </c>
      <c r="C109" s="50">
        <v>616298.59400000004</v>
      </c>
      <c r="D109" s="50">
        <v>1318934.1375880002</v>
      </c>
      <c r="E109" s="84">
        <f t="shared" si="2"/>
        <v>-702635.54358800012</v>
      </c>
      <c r="F109" s="57">
        <f>Statsandelar!I109+E109</f>
        <v>131330081.39145006</v>
      </c>
      <c r="G109" s="74"/>
      <c r="H109" s="74"/>
      <c r="I109" s="83">
        <v>285</v>
      </c>
      <c r="J109" s="41" t="s">
        <v>133</v>
      </c>
      <c r="K109" s="50">
        <v>416883.55240000004</v>
      </c>
      <c r="L109" s="50">
        <v>1145081.8859200003</v>
      </c>
      <c r="M109" s="75">
        <f t="shared" si="3"/>
        <v>-728198.33352000022</v>
      </c>
      <c r="N109" s="57">
        <f>Statsandelar!AA109+M109</f>
        <v>125223601.0381868</v>
      </c>
    </row>
    <row r="110" spans="1:14" ht="13.8" x14ac:dyDescent="0.25">
      <c r="A110" s="31">
        <v>286</v>
      </c>
      <c r="B110" s="130" t="s">
        <v>134</v>
      </c>
      <c r="C110" s="50">
        <v>1270603.51</v>
      </c>
      <c r="D110" s="50">
        <v>1429395.4137599997</v>
      </c>
      <c r="E110" s="84">
        <f t="shared" si="2"/>
        <v>-158791.90375999967</v>
      </c>
      <c r="F110" s="57">
        <f>Statsandelar!I110+E110</f>
        <v>177992140.30045611</v>
      </c>
      <c r="G110" s="74"/>
      <c r="H110" s="74"/>
      <c r="I110" s="83">
        <v>286</v>
      </c>
      <c r="J110" s="41" t="s">
        <v>134</v>
      </c>
      <c r="K110" s="50">
        <v>1188413.3072000002</v>
      </c>
      <c r="L110" s="50">
        <v>1222256.1999200003</v>
      </c>
      <c r="M110" s="75">
        <f t="shared" si="3"/>
        <v>-33842.89272000012</v>
      </c>
      <c r="N110" s="57">
        <f>Statsandelar!AA110+M110</f>
        <v>193390422.6483967</v>
      </c>
    </row>
    <row r="111" spans="1:14" ht="13.8" x14ac:dyDescent="0.25">
      <c r="A111" s="31">
        <v>287</v>
      </c>
      <c r="B111" s="130" t="s">
        <v>380</v>
      </c>
      <c r="C111" s="50">
        <v>824588.14300000004</v>
      </c>
      <c r="D111" s="50">
        <v>99859.748000000007</v>
      </c>
      <c r="E111" s="50">
        <f t="shared" si="2"/>
        <v>724728.39500000002</v>
      </c>
      <c r="F111" s="57">
        <f>Statsandelar!I111+E111</f>
        <v>24365483.549231056</v>
      </c>
      <c r="G111" s="74"/>
      <c r="H111" s="74"/>
      <c r="I111" s="83">
        <v>287</v>
      </c>
      <c r="J111" s="41" t="s">
        <v>135</v>
      </c>
      <c r="K111" s="50">
        <v>819399.16800000006</v>
      </c>
      <c r="L111" s="50">
        <v>88270.344400000002</v>
      </c>
      <c r="M111" s="75">
        <f t="shared" si="3"/>
        <v>731128.8236</v>
      </c>
      <c r="N111" s="57">
        <f>Statsandelar!AA111+M111</f>
        <v>22503650.561919045</v>
      </c>
    </row>
    <row r="112" spans="1:14" ht="13.8" x14ac:dyDescent="0.25">
      <c r="A112" s="31">
        <v>288</v>
      </c>
      <c r="B112" s="130" t="s">
        <v>381</v>
      </c>
      <c r="C112" s="50">
        <v>46203.764000000003</v>
      </c>
      <c r="D112" s="50">
        <v>682921.44079999998</v>
      </c>
      <c r="E112" s="84">
        <f t="shared" si="2"/>
        <v>-636717.67680000002</v>
      </c>
      <c r="F112" s="57">
        <f>Statsandelar!I112+E112</f>
        <v>18936036.47280243</v>
      </c>
      <c r="G112" s="74"/>
      <c r="H112" s="74"/>
      <c r="I112" s="83">
        <v>288</v>
      </c>
      <c r="J112" s="41" t="s">
        <v>136</v>
      </c>
      <c r="K112" s="50">
        <v>58325.288000000008</v>
      </c>
      <c r="L112" s="50">
        <v>516534.4408000001</v>
      </c>
      <c r="M112" s="75">
        <f t="shared" si="3"/>
        <v>-458209.1528000001</v>
      </c>
      <c r="N112" s="57">
        <f>Statsandelar!AA112+M112</f>
        <v>17730963.623863213</v>
      </c>
    </row>
    <row r="113" spans="1:14" ht="13.8" x14ac:dyDescent="0.25">
      <c r="A113" s="31">
        <v>290</v>
      </c>
      <c r="B113" s="130" t="s">
        <v>137</v>
      </c>
      <c r="C113" s="50">
        <v>22356.66</v>
      </c>
      <c r="D113" s="50">
        <v>93897.971999999994</v>
      </c>
      <c r="E113" s="84">
        <f t="shared" si="2"/>
        <v>-71541.311999999991</v>
      </c>
      <c r="F113" s="57">
        <f>Statsandelar!I113+E113</f>
        <v>36088755.002783872</v>
      </c>
      <c r="G113" s="74"/>
      <c r="H113" s="74"/>
      <c r="I113" s="83">
        <v>290</v>
      </c>
      <c r="J113" s="41" t="s">
        <v>137</v>
      </c>
      <c r="K113" s="50">
        <v>7112.84</v>
      </c>
      <c r="L113" s="50">
        <v>81086.376000000004</v>
      </c>
      <c r="M113" s="75">
        <f t="shared" si="3"/>
        <v>-73973.536000000007</v>
      </c>
      <c r="N113" s="57">
        <f>Statsandelar!AA113+M113</f>
        <v>34266667.919501387</v>
      </c>
    </row>
    <row r="114" spans="1:14" ht="13.8" x14ac:dyDescent="0.25">
      <c r="A114" s="31">
        <v>291</v>
      </c>
      <c r="B114" s="130" t="s">
        <v>382</v>
      </c>
      <c r="C114" s="50">
        <v>7452.22</v>
      </c>
      <c r="D114" s="50">
        <v>19375.772000000001</v>
      </c>
      <c r="E114" s="84">
        <f t="shared" si="2"/>
        <v>-11923.552</v>
      </c>
      <c r="F114" s="57">
        <f>Statsandelar!I114+E114</f>
        <v>9290985.5806580987</v>
      </c>
      <c r="G114" s="74"/>
      <c r="H114" s="74"/>
      <c r="I114" s="83">
        <v>291</v>
      </c>
      <c r="J114" s="41" t="s">
        <v>138</v>
      </c>
      <c r="K114" s="50">
        <v>18493.384000000002</v>
      </c>
      <c r="L114" s="50">
        <v>18493.384000000002</v>
      </c>
      <c r="M114" s="75">
        <f t="shared" si="3"/>
        <v>0</v>
      </c>
      <c r="N114" s="57">
        <f>Statsandelar!AA114+M114</f>
        <v>8883202.2224945221</v>
      </c>
    </row>
    <row r="115" spans="1:14" ht="13.8" x14ac:dyDescent="0.25">
      <c r="A115" s="31">
        <v>297</v>
      </c>
      <c r="B115" s="130" t="s">
        <v>139</v>
      </c>
      <c r="C115" s="50">
        <v>1410779.7681999998</v>
      </c>
      <c r="D115" s="50">
        <v>4526789.9307960011</v>
      </c>
      <c r="E115" s="84">
        <f t="shared" si="2"/>
        <v>-3116010.1625960013</v>
      </c>
      <c r="F115" s="57">
        <f>Statsandelar!I115+E115</f>
        <v>241532807.96762034</v>
      </c>
      <c r="G115" s="74"/>
      <c r="H115" s="74"/>
      <c r="I115" s="83">
        <v>297</v>
      </c>
      <c r="J115" s="41" t="s">
        <v>139</v>
      </c>
      <c r="K115" s="50">
        <v>1170062.1800000002</v>
      </c>
      <c r="L115" s="50">
        <v>3963975.7740240013</v>
      </c>
      <c r="M115" s="75">
        <f t="shared" si="3"/>
        <v>-2793913.5940240012</v>
      </c>
      <c r="N115" s="57">
        <f>Statsandelar!AA115+M115</f>
        <v>227929765.74222702</v>
      </c>
    </row>
    <row r="116" spans="1:14" ht="13.8" x14ac:dyDescent="0.25">
      <c r="A116" s="31">
        <v>300</v>
      </c>
      <c r="B116" s="130" t="s">
        <v>140</v>
      </c>
      <c r="C116" s="50">
        <v>432377.80440000002</v>
      </c>
      <c r="D116" s="50">
        <v>26827.992000000002</v>
      </c>
      <c r="E116" s="50">
        <f t="shared" si="2"/>
        <v>405549.8124</v>
      </c>
      <c r="F116" s="57">
        <f>Statsandelar!I116+E116</f>
        <v>16219265.854667954</v>
      </c>
      <c r="G116" s="74"/>
      <c r="H116" s="74"/>
      <c r="I116" s="83">
        <v>300</v>
      </c>
      <c r="J116" s="41" t="s">
        <v>140</v>
      </c>
      <c r="K116" s="50">
        <v>266091.34439999994</v>
      </c>
      <c r="L116" s="50">
        <v>29873.928000000004</v>
      </c>
      <c r="M116" s="75">
        <f t="shared" si="3"/>
        <v>236217.41639999993</v>
      </c>
      <c r="N116" s="57">
        <f>Statsandelar!AA116+M116</f>
        <v>14602342.310974125</v>
      </c>
    </row>
    <row r="117" spans="1:14" ht="13.8" x14ac:dyDescent="0.25">
      <c r="A117" s="31">
        <v>301</v>
      </c>
      <c r="B117" s="130" t="s">
        <v>141</v>
      </c>
      <c r="C117" s="50">
        <v>621813.23680000007</v>
      </c>
      <c r="D117" s="50">
        <v>289175.94487999997</v>
      </c>
      <c r="E117" s="50">
        <f t="shared" si="2"/>
        <v>332637.29192000011</v>
      </c>
      <c r="F117" s="57">
        <f>Statsandelar!I117+E117</f>
        <v>72924486.712599307</v>
      </c>
      <c r="G117" s="74"/>
      <c r="H117" s="74"/>
      <c r="I117" s="83">
        <v>301</v>
      </c>
      <c r="J117" s="41" t="s">
        <v>141</v>
      </c>
      <c r="K117" s="50">
        <v>597549.6884000001</v>
      </c>
      <c r="L117" s="50">
        <v>208477.34039999999</v>
      </c>
      <c r="M117" s="75">
        <f t="shared" si="3"/>
        <v>389072.34800000011</v>
      </c>
      <c r="N117" s="57">
        <f>Statsandelar!AA117+M117</f>
        <v>68073715.249290541</v>
      </c>
    </row>
    <row r="118" spans="1:14" ht="13.8" x14ac:dyDescent="0.25">
      <c r="A118" s="31">
        <v>304</v>
      </c>
      <c r="B118" s="130" t="s">
        <v>383</v>
      </c>
      <c r="C118" s="50">
        <v>7452.22</v>
      </c>
      <c r="D118" s="50">
        <v>213133.49200000003</v>
      </c>
      <c r="E118" s="84">
        <f t="shared" si="2"/>
        <v>-205681.27200000003</v>
      </c>
      <c r="F118" s="57">
        <f>Statsandelar!I118+E118</f>
        <v>2167093.8016515523</v>
      </c>
      <c r="G118" s="74"/>
      <c r="H118" s="74"/>
      <c r="I118" s="83">
        <v>304</v>
      </c>
      <c r="J118" s="41" t="s">
        <v>142</v>
      </c>
      <c r="K118" s="50">
        <v>0</v>
      </c>
      <c r="L118" s="50">
        <v>204849.79200000002</v>
      </c>
      <c r="M118" s="75">
        <f t="shared" si="3"/>
        <v>-204849.79200000002</v>
      </c>
      <c r="N118" s="57">
        <f>Statsandelar!AA118+M118</f>
        <v>2160012.1497137286</v>
      </c>
    </row>
    <row r="119" spans="1:14" ht="13.8" x14ac:dyDescent="0.25">
      <c r="A119" s="31">
        <v>305</v>
      </c>
      <c r="B119" s="130" t="s">
        <v>143</v>
      </c>
      <c r="C119" s="50">
        <v>126762.26220000001</v>
      </c>
      <c r="D119" s="50">
        <v>216114.38</v>
      </c>
      <c r="E119" s="84">
        <f t="shared" si="2"/>
        <v>-89352.117799999993</v>
      </c>
      <c r="F119" s="57">
        <f>Statsandelar!I119+E119</f>
        <v>54258590.014604621</v>
      </c>
      <c r="G119" s="74"/>
      <c r="H119" s="74"/>
      <c r="I119" s="83">
        <v>305</v>
      </c>
      <c r="J119" s="41" t="s">
        <v>143</v>
      </c>
      <c r="K119" s="50">
        <v>96734.624000000011</v>
      </c>
      <c r="L119" s="50">
        <v>125257.1124</v>
      </c>
      <c r="M119" s="75">
        <f t="shared" si="3"/>
        <v>-28522.488399999987</v>
      </c>
      <c r="N119" s="57">
        <f>Statsandelar!AA119+M119</f>
        <v>49864414.505852982</v>
      </c>
    </row>
    <row r="120" spans="1:14" ht="13.8" x14ac:dyDescent="0.25">
      <c r="A120" s="31">
        <v>309</v>
      </c>
      <c r="B120" s="130" t="s">
        <v>144</v>
      </c>
      <c r="C120" s="50">
        <v>149118.92220000003</v>
      </c>
      <c r="D120" s="50">
        <v>125137.67823999999</v>
      </c>
      <c r="E120" s="50">
        <f t="shared" si="2"/>
        <v>23981.243960000036</v>
      </c>
      <c r="F120" s="57">
        <f>Statsandelar!I120+E120</f>
        <v>24202743.463766053</v>
      </c>
      <c r="G120" s="74"/>
      <c r="H120" s="74"/>
      <c r="I120" s="83">
        <v>309</v>
      </c>
      <c r="J120" s="41" t="s">
        <v>144</v>
      </c>
      <c r="K120" s="50">
        <v>112525.12880000001</v>
      </c>
      <c r="L120" s="50">
        <v>89991.65168000001</v>
      </c>
      <c r="M120" s="75">
        <f t="shared" si="3"/>
        <v>22533.477119999996</v>
      </c>
      <c r="N120" s="57">
        <f>Statsandelar!AA120+M120</f>
        <v>22364473.786701858</v>
      </c>
    </row>
    <row r="121" spans="1:14" ht="13.8" x14ac:dyDescent="0.25">
      <c r="A121" s="31">
        <v>312</v>
      </c>
      <c r="B121" s="130" t="s">
        <v>145</v>
      </c>
      <c r="C121" s="50">
        <v>70199.912400000001</v>
      </c>
      <c r="D121" s="50">
        <v>7452.22</v>
      </c>
      <c r="E121" s="50">
        <f t="shared" si="2"/>
        <v>62747.6924</v>
      </c>
      <c r="F121" s="57">
        <f>Statsandelar!I121+E121</f>
        <v>5112994.819707064</v>
      </c>
      <c r="G121" s="74"/>
      <c r="H121" s="74"/>
      <c r="I121" s="83">
        <v>312</v>
      </c>
      <c r="J121" s="41" t="s">
        <v>145</v>
      </c>
      <c r="K121" s="50">
        <v>123834.54440000001</v>
      </c>
      <c r="L121" s="50">
        <v>0</v>
      </c>
      <c r="M121" s="75">
        <f t="shared" si="3"/>
        <v>123834.54440000001</v>
      </c>
      <c r="N121" s="57">
        <f>Statsandelar!AA121+M121</f>
        <v>4964891.8532126537</v>
      </c>
    </row>
    <row r="122" spans="1:14" ht="13.8" x14ac:dyDescent="0.25">
      <c r="A122" s="31">
        <v>316</v>
      </c>
      <c r="B122" s="130" t="s">
        <v>146</v>
      </c>
      <c r="C122" s="50">
        <v>149044.40000000002</v>
      </c>
      <c r="D122" s="50">
        <v>391539.63880000007</v>
      </c>
      <c r="E122" s="84">
        <f t="shared" si="2"/>
        <v>-242495.23880000005</v>
      </c>
      <c r="F122" s="57">
        <f>Statsandelar!I122+E122</f>
        <v>9083743.7576585822</v>
      </c>
      <c r="G122" s="74"/>
      <c r="H122" s="74"/>
      <c r="I122" s="83">
        <v>316</v>
      </c>
      <c r="J122" s="41" t="s">
        <v>146</v>
      </c>
      <c r="K122" s="50">
        <v>122411.97640000001</v>
      </c>
      <c r="L122" s="50">
        <v>285011.4988</v>
      </c>
      <c r="M122" s="75">
        <f t="shared" si="3"/>
        <v>-162599.52239999999</v>
      </c>
      <c r="N122" s="57">
        <f>Statsandelar!AA122+M122</f>
        <v>8573386.6585498117</v>
      </c>
    </row>
    <row r="123" spans="1:14" ht="13.8" x14ac:dyDescent="0.25">
      <c r="A123" s="31">
        <v>317</v>
      </c>
      <c r="B123" s="130" t="s">
        <v>147</v>
      </c>
      <c r="C123" s="50">
        <v>19375.772000000001</v>
      </c>
      <c r="D123" s="50">
        <v>49959.682880000008</v>
      </c>
      <c r="E123" s="84">
        <f t="shared" si="2"/>
        <v>-30583.910880000007</v>
      </c>
      <c r="F123" s="57">
        <f>Statsandelar!I123+E123</f>
        <v>12429479.275367694</v>
      </c>
      <c r="G123" s="74"/>
      <c r="H123" s="74"/>
      <c r="I123" s="83">
        <v>317</v>
      </c>
      <c r="J123" s="41" t="s">
        <v>147</v>
      </c>
      <c r="K123" s="50">
        <v>29945.056400000001</v>
      </c>
      <c r="L123" s="50">
        <v>39149.071360000002</v>
      </c>
      <c r="M123" s="75">
        <f t="shared" si="3"/>
        <v>-9204.0149600000004</v>
      </c>
      <c r="N123" s="57">
        <f>Statsandelar!AA123+M123</f>
        <v>11850621.591743616</v>
      </c>
    </row>
    <row r="124" spans="1:14" ht="13.8" x14ac:dyDescent="0.25">
      <c r="A124" s="31">
        <v>320</v>
      </c>
      <c r="B124" s="130" t="s">
        <v>148</v>
      </c>
      <c r="C124" s="50">
        <v>381628.1862</v>
      </c>
      <c r="D124" s="50">
        <v>256430.89019999999</v>
      </c>
      <c r="E124" s="50">
        <f t="shared" si="2"/>
        <v>125197.296</v>
      </c>
      <c r="F124" s="57">
        <f>Statsandelar!I124+E124</f>
        <v>30448511.795648415</v>
      </c>
      <c r="G124" s="74"/>
      <c r="H124" s="74"/>
      <c r="I124" s="83">
        <v>320</v>
      </c>
      <c r="J124" s="41" t="s">
        <v>148</v>
      </c>
      <c r="K124" s="50">
        <v>42819.296800000004</v>
      </c>
      <c r="L124" s="50">
        <v>201321.82336000004</v>
      </c>
      <c r="M124" s="75">
        <f t="shared" si="3"/>
        <v>-158502.52656000003</v>
      </c>
      <c r="N124" s="57">
        <f>Statsandelar!AA124+M124</f>
        <v>28085043.393481858</v>
      </c>
    </row>
    <row r="125" spans="1:14" ht="13.8" x14ac:dyDescent="0.25">
      <c r="A125" s="31">
        <v>322</v>
      </c>
      <c r="B125" s="130" t="s">
        <v>384</v>
      </c>
      <c r="C125" s="50">
        <v>268279.92000000004</v>
      </c>
      <c r="D125" s="50">
        <v>114644.95248000001</v>
      </c>
      <c r="E125" s="50">
        <f t="shared" si="2"/>
        <v>153634.96752000003</v>
      </c>
      <c r="F125" s="57">
        <f>Statsandelar!I125+E125</f>
        <v>25115476.448536847</v>
      </c>
      <c r="G125" s="74"/>
      <c r="H125" s="74"/>
      <c r="I125" s="83">
        <v>322</v>
      </c>
      <c r="J125" s="41" t="s">
        <v>149</v>
      </c>
      <c r="K125" s="50">
        <v>156482.48000000001</v>
      </c>
      <c r="L125" s="50">
        <v>69705.832000000009</v>
      </c>
      <c r="M125" s="75">
        <f t="shared" si="3"/>
        <v>86776.648000000001</v>
      </c>
      <c r="N125" s="57">
        <f>Statsandelar!AA125+M125</f>
        <v>23229790.663049445</v>
      </c>
    </row>
    <row r="126" spans="1:14" ht="13.8" x14ac:dyDescent="0.25">
      <c r="A126" s="31">
        <v>398</v>
      </c>
      <c r="B126" s="130" t="s">
        <v>385</v>
      </c>
      <c r="C126" s="50">
        <v>3296116.9060000009</v>
      </c>
      <c r="D126" s="50">
        <v>10896613.727340005</v>
      </c>
      <c r="E126" s="84">
        <f t="shared" si="2"/>
        <v>-7600496.821340004</v>
      </c>
      <c r="F126" s="57">
        <f>Statsandelar!I126+E126</f>
        <v>238171559.27770293</v>
      </c>
      <c r="G126" s="74"/>
      <c r="H126" s="74"/>
      <c r="I126" s="83">
        <v>398</v>
      </c>
      <c r="J126" s="41" t="s">
        <v>150</v>
      </c>
      <c r="K126" s="50">
        <v>3050270.3056000015</v>
      </c>
      <c r="L126" s="50">
        <v>9833898.196471991</v>
      </c>
      <c r="M126" s="75">
        <f t="shared" si="3"/>
        <v>-6783627.8908719895</v>
      </c>
      <c r="N126" s="57">
        <f>Statsandelar!AA126+M126</f>
        <v>217164195.16159084</v>
      </c>
    </row>
    <row r="127" spans="1:14" ht="13.8" x14ac:dyDescent="0.25">
      <c r="A127" s="31">
        <v>399</v>
      </c>
      <c r="B127" s="130" t="s">
        <v>386</v>
      </c>
      <c r="C127" s="50">
        <v>104405.60220000001</v>
      </c>
      <c r="D127" s="50">
        <v>163065.006708</v>
      </c>
      <c r="E127" s="84">
        <f t="shared" si="2"/>
        <v>-58659.404507999992</v>
      </c>
      <c r="F127" s="57">
        <f>Statsandelar!I127+E127</f>
        <v>19352265.732337032</v>
      </c>
      <c r="G127" s="74"/>
      <c r="H127" s="74"/>
      <c r="I127" s="83">
        <v>399</v>
      </c>
      <c r="J127" s="41" t="s">
        <v>151</v>
      </c>
      <c r="K127" s="50">
        <v>91044.352000000014</v>
      </c>
      <c r="L127" s="50">
        <v>153381.28176000001</v>
      </c>
      <c r="M127" s="75">
        <f t="shared" si="3"/>
        <v>-62336.929759999999</v>
      </c>
      <c r="N127" s="57">
        <f>Statsandelar!AA127+M127</f>
        <v>17613813.612220816</v>
      </c>
    </row>
    <row r="128" spans="1:14" ht="13.8" x14ac:dyDescent="0.25">
      <c r="A128" s="31">
        <v>400</v>
      </c>
      <c r="B128" s="130" t="s">
        <v>387</v>
      </c>
      <c r="C128" s="50">
        <v>383044.10799999995</v>
      </c>
      <c r="D128" s="50">
        <v>87295.305080000006</v>
      </c>
      <c r="E128" s="50">
        <f t="shared" si="2"/>
        <v>295748.80291999993</v>
      </c>
      <c r="F128" s="57">
        <f>Statsandelar!I128+E128</f>
        <v>26122185.73845638</v>
      </c>
      <c r="G128" s="74"/>
      <c r="H128" s="74"/>
      <c r="I128" s="83">
        <v>400</v>
      </c>
      <c r="J128" s="41" t="s">
        <v>152</v>
      </c>
      <c r="K128" s="50">
        <v>345755.15240000008</v>
      </c>
      <c r="L128" s="50">
        <v>85496.336800000005</v>
      </c>
      <c r="M128" s="75">
        <f t="shared" si="3"/>
        <v>260258.81560000009</v>
      </c>
      <c r="N128" s="57">
        <f>Statsandelar!AA128+M128</f>
        <v>23863221.382240862</v>
      </c>
    </row>
    <row r="129" spans="1:14" ht="13.8" x14ac:dyDescent="0.25">
      <c r="A129" s="31">
        <v>402</v>
      </c>
      <c r="B129" s="130" t="s">
        <v>153</v>
      </c>
      <c r="C129" s="50">
        <v>501012.75059999997</v>
      </c>
      <c r="D129" s="50">
        <v>216054.76224000001</v>
      </c>
      <c r="E129" s="50">
        <f t="shared" si="2"/>
        <v>284957.98835999996</v>
      </c>
      <c r="F129" s="57">
        <f>Statsandelar!I129+E129</f>
        <v>33996250.444774657</v>
      </c>
      <c r="G129" s="74"/>
      <c r="H129" s="74"/>
      <c r="I129" s="83">
        <v>402</v>
      </c>
      <c r="J129" s="41" t="s">
        <v>153</v>
      </c>
      <c r="K129" s="50">
        <v>383239.81920000003</v>
      </c>
      <c r="L129" s="50">
        <v>296164.43192000006</v>
      </c>
      <c r="M129" s="75">
        <f t="shared" si="3"/>
        <v>87075.387279999966</v>
      </c>
      <c r="N129" s="57">
        <f>Statsandelar!AA129+M129</f>
        <v>32191444.707788717</v>
      </c>
    </row>
    <row r="130" spans="1:14" ht="13.8" x14ac:dyDescent="0.25">
      <c r="A130" s="31">
        <v>403</v>
      </c>
      <c r="B130" s="130" t="s">
        <v>154</v>
      </c>
      <c r="C130" s="50">
        <v>0</v>
      </c>
      <c r="D130" s="50">
        <v>85029.830199999997</v>
      </c>
      <c r="E130" s="84">
        <f t="shared" si="2"/>
        <v>-85029.830199999997</v>
      </c>
      <c r="F130" s="57">
        <f>Statsandelar!I130+E130</f>
        <v>12402558.766987914</v>
      </c>
      <c r="G130" s="74"/>
      <c r="H130" s="74"/>
      <c r="I130" s="83">
        <v>403</v>
      </c>
      <c r="J130" s="41" t="s">
        <v>154</v>
      </c>
      <c r="K130" s="50">
        <v>0</v>
      </c>
      <c r="L130" s="50">
        <v>73290.703360000014</v>
      </c>
      <c r="M130" s="75">
        <f t="shared" si="3"/>
        <v>-73290.703360000014</v>
      </c>
      <c r="N130" s="57">
        <f>Statsandelar!AA130+M130</f>
        <v>11577308.151443925</v>
      </c>
    </row>
    <row r="131" spans="1:14" ht="13.8" x14ac:dyDescent="0.25">
      <c r="A131" s="31">
        <v>405</v>
      </c>
      <c r="B131" s="130" t="s">
        <v>388</v>
      </c>
      <c r="C131" s="50">
        <v>1107623.4586000002</v>
      </c>
      <c r="D131" s="50">
        <v>3111646.1425640001</v>
      </c>
      <c r="E131" s="84">
        <f t="shared" si="2"/>
        <v>-2004022.6839639999</v>
      </c>
      <c r="F131" s="57">
        <f>Statsandelar!I131+E131</f>
        <v>129947116.07263707</v>
      </c>
      <c r="G131" s="74"/>
      <c r="H131" s="74"/>
      <c r="I131" s="83">
        <v>405</v>
      </c>
      <c r="J131" s="41" t="s">
        <v>155</v>
      </c>
      <c r="K131" s="50">
        <v>998856.12119999994</v>
      </c>
      <c r="L131" s="50">
        <v>2806070.8601520001</v>
      </c>
      <c r="M131" s="75">
        <f t="shared" si="3"/>
        <v>-1807214.7389520002</v>
      </c>
      <c r="N131" s="57">
        <f>Statsandelar!AA131+M131</f>
        <v>127986030.69048654</v>
      </c>
    </row>
    <row r="132" spans="1:14" ht="13.8" x14ac:dyDescent="0.25">
      <c r="A132" s="31">
        <v>407</v>
      </c>
      <c r="B132" s="130" t="s">
        <v>389</v>
      </c>
      <c r="C132" s="50">
        <v>71913.92300000001</v>
      </c>
      <c r="D132" s="50">
        <v>994901.17888000014</v>
      </c>
      <c r="E132" s="84">
        <f t="shared" si="2"/>
        <v>-922987.25588000007</v>
      </c>
      <c r="F132" s="57">
        <f>Statsandelar!I132+E132</f>
        <v>7579314.3318899423</v>
      </c>
      <c r="G132" s="74"/>
      <c r="H132" s="74"/>
      <c r="I132" s="83">
        <v>407</v>
      </c>
      <c r="J132" s="41" t="s">
        <v>156</v>
      </c>
      <c r="K132" s="50">
        <v>133934.77720000001</v>
      </c>
      <c r="L132" s="50">
        <v>988684.76</v>
      </c>
      <c r="M132" s="75">
        <f t="shared" si="3"/>
        <v>-854749.9828</v>
      </c>
      <c r="N132" s="57">
        <f>Statsandelar!AA132+M132</f>
        <v>7077100.6308324765</v>
      </c>
    </row>
    <row r="133" spans="1:14" ht="13.8" x14ac:dyDescent="0.25">
      <c r="A133" s="31">
        <v>408</v>
      </c>
      <c r="B133" s="130" t="s">
        <v>390</v>
      </c>
      <c r="C133" s="50">
        <v>232732.83059999999</v>
      </c>
      <c r="D133" s="50">
        <v>224565.19748000003</v>
      </c>
      <c r="E133" s="50">
        <f t="shared" si="2"/>
        <v>8167.6331199999549</v>
      </c>
      <c r="F133" s="57">
        <f>Statsandelar!I133+E133</f>
        <v>43650733.535289049</v>
      </c>
      <c r="G133" s="74"/>
      <c r="H133" s="74"/>
      <c r="I133" s="83">
        <v>408</v>
      </c>
      <c r="J133" s="41" t="s">
        <v>157</v>
      </c>
      <c r="K133" s="50">
        <v>115228.008</v>
      </c>
      <c r="L133" s="50">
        <v>171447.89535999997</v>
      </c>
      <c r="M133" s="75">
        <f t="shared" si="3"/>
        <v>-56219.887359999964</v>
      </c>
      <c r="N133" s="57">
        <f>Statsandelar!AA133+M133</f>
        <v>41365789.955837339</v>
      </c>
    </row>
    <row r="134" spans="1:14" ht="13.8" x14ac:dyDescent="0.25">
      <c r="A134" s="31">
        <v>410</v>
      </c>
      <c r="B134" s="130" t="s">
        <v>391</v>
      </c>
      <c r="C134" s="50">
        <v>653112.56080000009</v>
      </c>
      <c r="D134" s="50">
        <v>390034.29035999998</v>
      </c>
      <c r="E134" s="50">
        <f t="shared" si="2"/>
        <v>263078.27044000011</v>
      </c>
      <c r="F134" s="57">
        <f>Statsandelar!I134+E134</f>
        <v>46765910.065792277</v>
      </c>
      <c r="G134" s="74"/>
      <c r="H134" s="74"/>
      <c r="I134" s="83">
        <v>410</v>
      </c>
      <c r="J134" s="41" t="s">
        <v>158</v>
      </c>
      <c r="K134" s="50">
        <v>424209.77760000003</v>
      </c>
      <c r="L134" s="50">
        <v>364846.01496000006</v>
      </c>
      <c r="M134" s="75">
        <f t="shared" si="3"/>
        <v>59363.762639999972</v>
      </c>
      <c r="N134" s="57">
        <f>Statsandelar!AA134+M134</f>
        <v>42715907.341125995</v>
      </c>
    </row>
    <row r="135" spans="1:14" ht="13.8" x14ac:dyDescent="0.25">
      <c r="A135" s="31">
        <v>416</v>
      </c>
      <c r="B135" s="130" t="s">
        <v>159</v>
      </c>
      <c r="C135" s="50">
        <v>70199.912400000001</v>
      </c>
      <c r="D135" s="50">
        <v>69335.454880000005</v>
      </c>
      <c r="E135" s="50">
        <f t="shared" si="2"/>
        <v>864.45751999999629</v>
      </c>
      <c r="F135" s="57">
        <f>Statsandelar!I135+E135</f>
        <v>7245756.2900402928</v>
      </c>
      <c r="G135" s="74"/>
      <c r="H135" s="74"/>
      <c r="I135" s="83">
        <v>416</v>
      </c>
      <c r="J135" s="41" t="s">
        <v>159</v>
      </c>
      <c r="K135" s="50">
        <v>85425.208400000003</v>
      </c>
      <c r="L135" s="50">
        <v>54797.319360000009</v>
      </c>
      <c r="M135" s="75">
        <f t="shared" si="3"/>
        <v>30627.889039999995</v>
      </c>
      <c r="N135" s="57">
        <f>Statsandelar!AA135+M135</f>
        <v>6831511.8657462522</v>
      </c>
    </row>
    <row r="136" spans="1:14" ht="13.8" x14ac:dyDescent="0.25">
      <c r="A136" s="31">
        <v>418</v>
      </c>
      <c r="B136" s="130" t="s">
        <v>160</v>
      </c>
      <c r="C136" s="50">
        <v>661906.18040000019</v>
      </c>
      <c r="D136" s="50">
        <v>947530.39722799999</v>
      </c>
      <c r="E136" s="84">
        <f t="shared" si="2"/>
        <v>-285624.2168279998</v>
      </c>
      <c r="F136" s="57">
        <f>Statsandelar!I136+E136</f>
        <v>31105826.301301945</v>
      </c>
      <c r="G136" s="74"/>
      <c r="H136" s="74"/>
      <c r="I136" s="83">
        <v>418</v>
      </c>
      <c r="J136" s="41" t="s">
        <v>160</v>
      </c>
      <c r="K136" s="50">
        <v>518241.52239999996</v>
      </c>
      <c r="L136" s="50">
        <v>773450.22159999993</v>
      </c>
      <c r="M136" s="75">
        <f t="shared" si="3"/>
        <v>-255208.69919999997</v>
      </c>
      <c r="N136" s="57">
        <f>Statsandelar!AA136+M136</f>
        <v>28249686.02661854</v>
      </c>
    </row>
    <row r="137" spans="1:14" ht="13.8" x14ac:dyDescent="0.25">
      <c r="A137" s="31">
        <v>420</v>
      </c>
      <c r="B137" s="130" t="s">
        <v>161</v>
      </c>
      <c r="C137" s="50">
        <v>162458.39600000001</v>
      </c>
      <c r="D137" s="50">
        <v>267639.02908000001</v>
      </c>
      <c r="E137" s="84">
        <f t="shared" si="2"/>
        <v>-105180.63308</v>
      </c>
      <c r="F137" s="57">
        <f>Statsandelar!I137+E137</f>
        <v>28693781.729813412</v>
      </c>
      <c r="G137" s="74"/>
      <c r="H137" s="74"/>
      <c r="I137" s="83">
        <v>420</v>
      </c>
      <c r="J137" s="41" t="s">
        <v>161</v>
      </c>
      <c r="K137" s="50">
        <v>133792.52040000001</v>
      </c>
      <c r="L137" s="50">
        <v>170096.45576000001</v>
      </c>
      <c r="M137" s="75">
        <f t="shared" si="3"/>
        <v>-36303.935360000003</v>
      </c>
      <c r="N137" s="57">
        <f>Statsandelar!AA137+M137</f>
        <v>27318860.537658654</v>
      </c>
    </row>
    <row r="138" spans="1:14" ht="13.8" x14ac:dyDescent="0.25">
      <c r="A138" s="31">
        <v>421</v>
      </c>
      <c r="B138" s="130" t="s">
        <v>162</v>
      </c>
      <c r="C138" s="50">
        <v>0</v>
      </c>
      <c r="D138" s="50">
        <v>0</v>
      </c>
      <c r="E138" s="50">
        <f t="shared" ref="E138:E201" si="4">C138-D138</f>
        <v>0</v>
      </c>
      <c r="F138" s="57">
        <f>Statsandelar!I138+E138</f>
        <v>2833549.9256427092</v>
      </c>
      <c r="G138" s="74"/>
      <c r="H138" s="74"/>
      <c r="I138" s="83">
        <v>421</v>
      </c>
      <c r="J138" s="41" t="s">
        <v>162</v>
      </c>
      <c r="K138" s="50">
        <v>0</v>
      </c>
      <c r="L138" s="50">
        <v>11380.544000000002</v>
      </c>
      <c r="M138" s="75">
        <f t="shared" ref="M138:M201" si="5">K138-L138</f>
        <v>-11380.544000000002</v>
      </c>
      <c r="N138" s="57">
        <f>Statsandelar!AA138+M138</f>
        <v>2917421.2020804966</v>
      </c>
    </row>
    <row r="139" spans="1:14" ht="13.8" x14ac:dyDescent="0.25">
      <c r="A139" s="31">
        <v>422</v>
      </c>
      <c r="B139" s="130" t="s">
        <v>163</v>
      </c>
      <c r="C139" s="50">
        <v>313067.7622</v>
      </c>
      <c r="D139" s="50">
        <v>166109.98380000002</v>
      </c>
      <c r="E139" s="50">
        <f t="shared" si="4"/>
        <v>146957.77839999998</v>
      </c>
      <c r="F139" s="57">
        <f>Statsandelar!I139+E139</f>
        <v>42457047.93458426</v>
      </c>
      <c r="G139" s="74"/>
      <c r="H139" s="74"/>
      <c r="I139" s="83">
        <v>422</v>
      </c>
      <c r="J139" s="41" t="s">
        <v>163</v>
      </c>
      <c r="K139" s="50">
        <v>341914.21880000003</v>
      </c>
      <c r="L139" s="50">
        <v>96450.110400000005</v>
      </c>
      <c r="M139" s="75">
        <f t="shared" si="5"/>
        <v>245464.10840000003</v>
      </c>
      <c r="N139" s="57">
        <f>Statsandelar!AA139+M139</f>
        <v>40329064.61847353</v>
      </c>
    </row>
    <row r="140" spans="1:14" ht="13.8" x14ac:dyDescent="0.25">
      <c r="A140" s="31">
        <v>423</v>
      </c>
      <c r="B140" s="130" t="s">
        <v>392</v>
      </c>
      <c r="C140" s="50">
        <v>675618.26520000002</v>
      </c>
      <c r="D140" s="50">
        <v>1395353.6727999996</v>
      </c>
      <c r="E140" s="84">
        <f t="shared" si="4"/>
        <v>-719735.40759999957</v>
      </c>
      <c r="F140" s="57">
        <f>Statsandelar!I140+E140</f>
        <v>26299344.527343243</v>
      </c>
      <c r="G140" s="74"/>
      <c r="H140" s="74"/>
      <c r="I140" s="83">
        <v>423</v>
      </c>
      <c r="J140" s="41" t="s">
        <v>164</v>
      </c>
      <c r="K140" s="50">
        <v>515111.87280000001</v>
      </c>
      <c r="L140" s="50">
        <v>1266479.5713360005</v>
      </c>
      <c r="M140" s="75">
        <f t="shared" si="5"/>
        <v>-751367.69853600045</v>
      </c>
      <c r="N140" s="57">
        <f>Statsandelar!AA140+M140</f>
        <v>23569908.01041881</v>
      </c>
    </row>
    <row r="141" spans="1:14" ht="13.8" x14ac:dyDescent="0.25">
      <c r="A141" s="31">
        <v>425</v>
      </c>
      <c r="B141" s="130" t="s">
        <v>393</v>
      </c>
      <c r="C141" s="50">
        <v>311577.31820000004</v>
      </c>
      <c r="D141" s="50">
        <v>145288.48112000001</v>
      </c>
      <c r="E141" s="50">
        <f t="shared" si="4"/>
        <v>166288.83708000003</v>
      </c>
      <c r="F141" s="57">
        <f>Statsandelar!I141+E141</f>
        <v>29424234.339969497</v>
      </c>
      <c r="G141" s="74"/>
      <c r="H141" s="74"/>
      <c r="I141" s="83">
        <v>425</v>
      </c>
      <c r="J141" s="41" t="s">
        <v>165</v>
      </c>
      <c r="K141" s="50">
        <v>212104.88880000002</v>
      </c>
      <c r="L141" s="50">
        <v>115910.84064000001</v>
      </c>
      <c r="M141" s="75">
        <f t="shared" si="5"/>
        <v>96194.048160000006</v>
      </c>
      <c r="N141" s="57">
        <f>Statsandelar!AA141+M141</f>
        <v>26639490.117647793</v>
      </c>
    </row>
    <row r="142" spans="1:14" ht="13.8" x14ac:dyDescent="0.25">
      <c r="A142" s="31">
        <v>426</v>
      </c>
      <c r="B142" s="130" t="s">
        <v>394</v>
      </c>
      <c r="C142" s="50">
        <v>44713.32</v>
      </c>
      <c r="D142" s="50">
        <v>1237056.5964480001</v>
      </c>
      <c r="E142" s="84">
        <f t="shared" si="4"/>
        <v>-1192343.276448</v>
      </c>
      <c r="F142" s="57">
        <f>Statsandelar!I142+E142</f>
        <v>30371661.867436271</v>
      </c>
      <c r="G142" s="74"/>
      <c r="H142" s="74"/>
      <c r="I142" s="83">
        <v>426</v>
      </c>
      <c r="J142" s="41" t="s">
        <v>166</v>
      </c>
      <c r="K142" s="50">
        <v>65438.128000000004</v>
      </c>
      <c r="L142" s="50">
        <v>998773.61225600017</v>
      </c>
      <c r="M142" s="75">
        <f t="shared" si="5"/>
        <v>-933335.48425600014</v>
      </c>
      <c r="N142" s="57">
        <f>Statsandelar!AA142+M142</f>
        <v>28741755.729071312</v>
      </c>
    </row>
    <row r="143" spans="1:14" ht="13.8" x14ac:dyDescent="0.25">
      <c r="A143" s="31">
        <v>430</v>
      </c>
      <c r="B143" s="130" t="s">
        <v>167</v>
      </c>
      <c r="C143" s="50">
        <v>772199.03639999998</v>
      </c>
      <c r="D143" s="50">
        <v>506110.06908000004</v>
      </c>
      <c r="E143" s="50">
        <f t="shared" si="4"/>
        <v>266088.96731999994</v>
      </c>
      <c r="F143" s="57">
        <f>Statsandelar!I143+E143</f>
        <v>48971663.082673423</v>
      </c>
      <c r="G143" s="74"/>
      <c r="H143" s="74"/>
      <c r="I143" s="83">
        <v>430</v>
      </c>
      <c r="J143" s="41" t="s">
        <v>167</v>
      </c>
      <c r="K143" s="50">
        <v>1051491.1372</v>
      </c>
      <c r="L143" s="50">
        <v>506206.59712000005</v>
      </c>
      <c r="M143" s="75">
        <f t="shared" si="5"/>
        <v>545284.54007999995</v>
      </c>
      <c r="N143" s="57">
        <f>Statsandelar!AA143+M143</f>
        <v>45426070.614274852</v>
      </c>
    </row>
    <row r="144" spans="1:14" ht="13.8" x14ac:dyDescent="0.25">
      <c r="A144" s="31">
        <v>433</v>
      </c>
      <c r="B144" s="130" t="s">
        <v>168</v>
      </c>
      <c r="C144" s="50">
        <v>277297.10620000004</v>
      </c>
      <c r="D144" s="50">
        <v>319879.09127999999</v>
      </c>
      <c r="E144" s="84">
        <f t="shared" si="4"/>
        <v>-42581.985079999955</v>
      </c>
      <c r="F144" s="57">
        <f>Statsandelar!I144+E144</f>
        <v>18686628.053886276</v>
      </c>
      <c r="G144" s="74"/>
      <c r="H144" s="74"/>
      <c r="I144" s="83">
        <v>433</v>
      </c>
      <c r="J144" s="41" t="s">
        <v>168</v>
      </c>
      <c r="K144" s="50">
        <v>234723.72</v>
      </c>
      <c r="L144" s="50">
        <v>308896.41552000004</v>
      </c>
      <c r="M144" s="75">
        <f t="shared" si="5"/>
        <v>-74172.695520000038</v>
      </c>
      <c r="N144" s="57">
        <f>Statsandelar!AA144+M144</f>
        <v>17278961.767423902</v>
      </c>
    </row>
    <row r="145" spans="1:14" ht="13.8" x14ac:dyDescent="0.25">
      <c r="A145" s="31">
        <v>434</v>
      </c>
      <c r="B145" s="130" t="s">
        <v>395</v>
      </c>
      <c r="C145" s="50">
        <v>1267100.9666000002</v>
      </c>
      <c r="D145" s="50">
        <v>532192.83908000006</v>
      </c>
      <c r="E145" s="50">
        <f t="shared" si="4"/>
        <v>734908.1275200001</v>
      </c>
      <c r="F145" s="57">
        <f>Statsandelar!I145+E145</f>
        <v>36064094.611579157</v>
      </c>
      <c r="G145" s="74"/>
      <c r="H145" s="74"/>
      <c r="I145" s="83">
        <v>434</v>
      </c>
      <c r="J145" s="41" t="s">
        <v>169</v>
      </c>
      <c r="K145" s="50">
        <v>1116858.1368</v>
      </c>
      <c r="L145" s="50">
        <v>356296.38128000003</v>
      </c>
      <c r="M145" s="75">
        <f t="shared" si="5"/>
        <v>760561.75551999989</v>
      </c>
      <c r="N145" s="57">
        <f>Statsandelar!AA145+M145</f>
        <v>32723804.393353533</v>
      </c>
    </row>
    <row r="146" spans="1:14" ht="13.8" x14ac:dyDescent="0.25">
      <c r="A146" s="31">
        <v>435</v>
      </c>
      <c r="B146" s="130" t="s">
        <v>170</v>
      </c>
      <c r="C146" s="50">
        <v>64163.614200000004</v>
      </c>
      <c r="D146" s="50">
        <v>126687.74</v>
      </c>
      <c r="E146" s="84">
        <f t="shared" si="4"/>
        <v>-62524.125800000002</v>
      </c>
      <c r="F146" s="57">
        <f>Statsandelar!I146+E146</f>
        <v>2448921.6497623827</v>
      </c>
      <c r="G146" s="74"/>
      <c r="H146" s="74"/>
      <c r="I146" s="83">
        <v>435</v>
      </c>
      <c r="J146" s="41" t="s">
        <v>170</v>
      </c>
      <c r="K146" s="50">
        <v>93960.616399999999</v>
      </c>
      <c r="L146" s="50">
        <v>159327.61600000001</v>
      </c>
      <c r="M146" s="75">
        <f t="shared" si="5"/>
        <v>-65366.99960000001</v>
      </c>
      <c r="N146" s="57">
        <f>Statsandelar!AA146+M146</f>
        <v>2572863.6607577405</v>
      </c>
    </row>
    <row r="147" spans="1:14" ht="13.8" x14ac:dyDescent="0.25">
      <c r="A147" s="31">
        <v>436</v>
      </c>
      <c r="B147" s="130" t="s">
        <v>171</v>
      </c>
      <c r="C147" s="50">
        <v>50675.096000000005</v>
      </c>
      <c r="D147" s="50">
        <v>93003.705600000001</v>
      </c>
      <c r="E147" s="84">
        <f t="shared" si="4"/>
        <v>-42328.609599999996</v>
      </c>
      <c r="F147" s="57">
        <f>Statsandelar!I147+E147</f>
        <v>7014077.1066108551</v>
      </c>
      <c r="G147" s="74"/>
      <c r="H147" s="74"/>
      <c r="I147" s="83">
        <v>436</v>
      </c>
      <c r="J147" s="41" t="s">
        <v>171</v>
      </c>
      <c r="K147" s="50">
        <v>48367.312000000005</v>
      </c>
      <c r="L147" s="50">
        <v>125072.17856000001</v>
      </c>
      <c r="M147" s="75">
        <f t="shared" si="5"/>
        <v>-76704.866560000009</v>
      </c>
      <c r="N147" s="57">
        <f>Statsandelar!AA147+M147</f>
        <v>6556387.8559859069</v>
      </c>
    </row>
    <row r="148" spans="1:14" ht="13.8" x14ac:dyDescent="0.25">
      <c r="A148" s="31">
        <v>440</v>
      </c>
      <c r="B148" s="130" t="s">
        <v>396</v>
      </c>
      <c r="C148" s="50">
        <v>50675.096000000005</v>
      </c>
      <c r="D148" s="50">
        <v>229602.89820000003</v>
      </c>
      <c r="E148" s="84">
        <f t="shared" si="4"/>
        <v>-178927.80220000003</v>
      </c>
      <c r="F148" s="57">
        <f>Statsandelar!I148+E148</f>
        <v>16323219.351981128</v>
      </c>
      <c r="G148" s="74"/>
      <c r="H148" s="74"/>
      <c r="I148" s="83">
        <v>440</v>
      </c>
      <c r="J148" s="41" t="s">
        <v>172</v>
      </c>
      <c r="K148" s="50">
        <v>0</v>
      </c>
      <c r="L148" s="50">
        <v>179243.56800000003</v>
      </c>
      <c r="M148" s="75">
        <f t="shared" si="5"/>
        <v>-179243.56800000003</v>
      </c>
      <c r="N148" s="57">
        <f>Statsandelar!AA148+M148</f>
        <v>14802669.476993617</v>
      </c>
    </row>
    <row r="149" spans="1:14" ht="13.8" x14ac:dyDescent="0.25">
      <c r="A149" s="31">
        <v>441</v>
      </c>
      <c r="B149" s="130" t="s">
        <v>173</v>
      </c>
      <c r="C149" s="50">
        <v>107311.96800000001</v>
      </c>
      <c r="D149" s="50">
        <v>156884.13543999998</v>
      </c>
      <c r="E149" s="84">
        <f t="shared" si="4"/>
        <v>-49572.167439999976</v>
      </c>
      <c r="F149" s="57">
        <f>Statsandelar!I149+E149</f>
        <v>13744719.228894055</v>
      </c>
      <c r="G149" s="74"/>
      <c r="H149" s="74"/>
      <c r="I149" s="83">
        <v>441</v>
      </c>
      <c r="J149" s="41" t="s">
        <v>173</v>
      </c>
      <c r="K149" s="50">
        <v>18493.384000000002</v>
      </c>
      <c r="L149" s="50">
        <v>142199.89728</v>
      </c>
      <c r="M149" s="75">
        <f t="shared" si="5"/>
        <v>-123706.51328</v>
      </c>
      <c r="N149" s="57">
        <f>Statsandelar!AA149+M149</f>
        <v>13422895.360591199</v>
      </c>
    </row>
    <row r="150" spans="1:14" ht="13.8" x14ac:dyDescent="0.25">
      <c r="A150" s="31">
        <v>444</v>
      </c>
      <c r="B150" s="130" t="s">
        <v>397</v>
      </c>
      <c r="C150" s="50">
        <v>4052740.8026000005</v>
      </c>
      <c r="D150" s="50">
        <v>1365784.7542839998</v>
      </c>
      <c r="E150" s="50">
        <f t="shared" si="4"/>
        <v>2686956.048316001</v>
      </c>
      <c r="F150" s="57">
        <f>Statsandelar!I150+E150</f>
        <v>92297765.753301293</v>
      </c>
      <c r="G150" s="74"/>
      <c r="H150" s="74"/>
      <c r="I150" s="83">
        <v>444</v>
      </c>
      <c r="J150" s="41" t="s">
        <v>174</v>
      </c>
      <c r="K150" s="50">
        <v>3671719.1364000007</v>
      </c>
      <c r="L150" s="50">
        <v>1160418.5915279998</v>
      </c>
      <c r="M150" s="75">
        <f t="shared" si="5"/>
        <v>2511300.5448720008</v>
      </c>
      <c r="N150" s="57">
        <f>Statsandelar!AA150+M150</f>
        <v>82036690.254319176</v>
      </c>
    </row>
    <row r="151" spans="1:14" ht="13.8" x14ac:dyDescent="0.25">
      <c r="A151" s="31">
        <v>445</v>
      </c>
      <c r="B151" s="130" t="s">
        <v>398</v>
      </c>
      <c r="C151" s="50">
        <v>226622.01019999999</v>
      </c>
      <c r="D151" s="50">
        <v>327197.17132000008</v>
      </c>
      <c r="E151" s="84">
        <f t="shared" si="4"/>
        <v>-100575.16112000009</v>
      </c>
      <c r="F151" s="57">
        <f>Statsandelar!I151+E151</f>
        <v>35107599.968945183</v>
      </c>
      <c r="G151" s="74"/>
      <c r="H151" s="74"/>
      <c r="I151" s="83">
        <v>445</v>
      </c>
      <c r="J151" s="41" t="s">
        <v>175</v>
      </c>
      <c r="K151" s="50">
        <v>213527.45680000004</v>
      </c>
      <c r="L151" s="50">
        <v>261193.44277600001</v>
      </c>
      <c r="M151" s="75">
        <f t="shared" si="5"/>
        <v>-47665.985975999967</v>
      </c>
      <c r="N151" s="57">
        <f>Statsandelar!AA151+M151</f>
        <v>31668862.123457331</v>
      </c>
    </row>
    <row r="152" spans="1:14" ht="13.8" x14ac:dyDescent="0.25">
      <c r="A152" s="31">
        <v>475</v>
      </c>
      <c r="B152" s="130" t="s">
        <v>399</v>
      </c>
      <c r="C152" s="50">
        <v>654304.91599999997</v>
      </c>
      <c r="D152" s="50">
        <v>98697.201679999998</v>
      </c>
      <c r="E152" s="50">
        <f t="shared" si="4"/>
        <v>555607.71432000003</v>
      </c>
      <c r="F152" s="57">
        <f>Statsandelar!I152+E152</f>
        <v>19957351.055226795</v>
      </c>
      <c r="G152" s="74"/>
      <c r="H152" s="74"/>
      <c r="I152" s="83">
        <v>475</v>
      </c>
      <c r="J152" s="41" t="s">
        <v>176</v>
      </c>
      <c r="K152" s="50">
        <v>580478.87239999999</v>
      </c>
      <c r="L152" s="50">
        <v>149056.67504</v>
      </c>
      <c r="M152" s="75">
        <f t="shared" si="5"/>
        <v>431422.19735999999</v>
      </c>
      <c r="N152" s="57">
        <f>Statsandelar!AA152+M152</f>
        <v>18061187.32377924</v>
      </c>
    </row>
    <row r="153" spans="1:14" ht="13.8" x14ac:dyDescent="0.25">
      <c r="A153" s="31">
        <v>480</v>
      </c>
      <c r="B153" s="130" t="s">
        <v>400</v>
      </c>
      <c r="C153" s="50">
        <v>29808.880000000001</v>
      </c>
      <c r="D153" s="50">
        <v>690075.57200000004</v>
      </c>
      <c r="E153" s="84">
        <f t="shared" si="4"/>
        <v>-660266.69200000004</v>
      </c>
      <c r="F153" s="57">
        <f>Statsandelar!I153+E153</f>
        <v>4573906.4953911426</v>
      </c>
      <c r="G153" s="74"/>
      <c r="H153" s="74"/>
      <c r="I153" s="83">
        <v>480</v>
      </c>
      <c r="J153" s="41" t="s">
        <v>177</v>
      </c>
      <c r="K153" s="50">
        <v>28451.360000000001</v>
      </c>
      <c r="L153" s="50">
        <v>608859.10400000005</v>
      </c>
      <c r="M153" s="75">
        <f t="shared" si="5"/>
        <v>-580407.74400000006</v>
      </c>
      <c r="N153" s="57">
        <f>Statsandelar!AA153+M153</f>
        <v>4228684.8618414896</v>
      </c>
    </row>
    <row r="154" spans="1:14" ht="13.8" x14ac:dyDescent="0.25">
      <c r="A154" s="31">
        <v>481</v>
      </c>
      <c r="B154" s="130" t="s">
        <v>178</v>
      </c>
      <c r="C154" s="50">
        <v>299653.76620000001</v>
      </c>
      <c r="D154" s="50">
        <v>496481.80083999992</v>
      </c>
      <c r="E154" s="84">
        <f t="shared" si="4"/>
        <v>-196828.03463999991</v>
      </c>
      <c r="F154" s="57">
        <f>Statsandelar!I154+E154</f>
        <v>10447547.605650509</v>
      </c>
      <c r="G154" s="74"/>
      <c r="H154" s="74"/>
      <c r="I154" s="83">
        <v>481</v>
      </c>
      <c r="J154" s="41" t="s">
        <v>178</v>
      </c>
      <c r="K154" s="50">
        <v>305923.24839999998</v>
      </c>
      <c r="L154" s="50">
        <v>486788.54392000008</v>
      </c>
      <c r="M154" s="75">
        <f t="shared" si="5"/>
        <v>-180865.2955200001</v>
      </c>
      <c r="N154" s="57">
        <f>Statsandelar!AA154+M154</f>
        <v>9545392.0047393776</v>
      </c>
    </row>
    <row r="155" spans="1:14" ht="13.8" x14ac:dyDescent="0.25">
      <c r="A155" s="31">
        <v>483</v>
      </c>
      <c r="B155" s="130" t="s">
        <v>179</v>
      </c>
      <c r="C155" s="50">
        <v>74671.244400000011</v>
      </c>
      <c r="D155" s="50">
        <v>38751.544000000002</v>
      </c>
      <c r="E155" s="50">
        <f t="shared" si="4"/>
        <v>35919.700400000009</v>
      </c>
      <c r="F155" s="57">
        <f>Statsandelar!I155+E155</f>
        <v>4753233.9231143156</v>
      </c>
      <c r="G155" s="74"/>
      <c r="H155" s="74"/>
      <c r="I155" s="83">
        <v>483</v>
      </c>
      <c r="J155" s="41" t="s">
        <v>179</v>
      </c>
      <c r="K155" s="50">
        <v>62592.992000000006</v>
      </c>
      <c r="L155" s="50">
        <v>48367.312000000005</v>
      </c>
      <c r="M155" s="75">
        <f t="shared" si="5"/>
        <v>14225.68</v>
      </c>
      <c r="N155" s="57">
        <f>Statsandelar!AA155+M155</f>
        <v>4526440.633782723</v>
      </c>
    </row>
    <row r="156" spans="1:14" ht="13.8" x14ac:dyDescent="0.25">
      <c r="A156" s="31">
        <v>484</v>
      </c>
      <c r="B156" s="130" t="s">
        <v>401</v>
      </c>
      <c r="C156" s="50">
        <v>159552.03020000001</v>
      </c>
      <c r="D156" s="50">
        <v>96878.860000000015</v>
      </c>
      <c r="E156" s="50">
        <f t="shared" si="4"/>
        <v>62673.170199999993</v>
      </c>
      <c r="F156" s="57">
        <f>Statsandelar!I156+E156</f>
        <v>11528824.396975981</v>
      </c>
      <c r="G156" s="74"/>
      <c r="H156" s="74"/>
      <c r="I156" s="83">
        <v>484</v>
      </c>
      <c r="J156" s="41" t="s">
        <v>180</v>
      </c>
      <c r="K156" s="50">
        <v>142327.92840000003</v>
      </c>
      <c r="L156" s="50">
        <v>93960.616399999999</v>
      </c>
      <c r="M156" s="75">
        <f t="shared" si="5"/>
        <v>48367.312000000034</v>
      </c>
      <c r="N156" s="57">
        <f>Statsandelar!AA156+M156</f>
        <v>11804454.077480165</v>
      </c>
    </row>
    <row r="157" spans="1:14" ht="13.8" x14ac:dyDescent="0.25">
      <c r="A157" s="31">
        <v>489</v>
      </c>
      <c r="B157" s="130" t="s">
        <v>181</v>
      </c>
      <c r="C157" s="50">
        <v>109100.50079999999</v>
      </c>
      <c r="D157" s="50">
        <v>1384622.476</v>
      </c>
      <c r="E157" s="84">
        <f t="shared" si="4"/>
        <v>-1275521.9752</v>
      </c>
      <c r="F157" s="57">
        <f>Statsandelar!I157+E157</f>
        <v>6837792.3547132974</v>
      </c>
      <c r="G157" s="74"/>
      <c r="H157" s="74"/>
      <c r="I157" s="83">
        <v>489</v>
      </c>
      <c r="J157" s="41" t="s">
        <v>181</v>
      </c>
      <c r="K157" s="50">
        <v>0</v>
      </c>
      <c r="L157" s="50">
        <v>1340770.3400000003</v>
      </c>
      <c r="M157" s="75">
        <f t="shared" si="5"/>
        <v>-1340770.3400000003</v>
      </c>
      <c r="N157" s="57">
        <f>Statsandelar!AA157+M157</f>
        <v>6617272.0596909095</v>
      </c>
    </row>
    <row r="158" spans="1:14" ht="13.8" x14ac:dyDescent="0.25">
      <c r="A158" s="31">
        <v>491</v>
      </c>
      <c r="B158" s="130" t="s">
        <v>402</v>
      </c>
      <c r="C158" s="50">
        <v>826078.58699999994</v>
      </c>
      <c r="D158" s="50">
        <v>641452.81738800008</v>
      </c>
      <c r="E158" s="50">
        <f t="shared" si="4"/>
        <v>184625.76961199986</v>
      </c>
      <c r="F158" s="57">
        <f>Statsandelar!I158+E158</f>
        <v>134339275.18589175</v>
      </c>
      <c r="G158" s="74"/>
      <c r="H158" s="74"/>
      <c r="I158" s="83">
        <v>491</v>
      </c>
      <c r="J158" s="41" t="s">
        <v>182</v>
      </c>
      <c r="K158" s="50">
        <v>626072.17680000002</v>
      </c>
      <c r="L158" s="50">
        <v>726647.73439999996</v>
      </c>
      <c r="M158" s="75">
        <f t="shared" si="5"/>
        <v>-100575.55759999994</v>
      </c>
      <c r="N158" s="57">
        <f>Statsandelar!AA158+M158</f>
        <v>127775415.36572114</v>
      </c>
    </row>
    <row r="159" spans="1:14" ht="13.8" x14ac:dyDescent="0.25">
      <c r="A159" s="31">
        <v>494</v>
      </c>
      <c r="B159" s="130" t="s">
        <v>183</v>
      </c>
      <c r="C159" s="50">
        <v>205755.79419999997</v>
      </c>
      <c r="D159" s="50">
        <v>132630.140228</v>
      </c>
      <c r="E159" s="50">
        <f t="shared" si="4"/>
        <v>73125.653971999971</v>
      </c>
      <c r="F159" s="57">
        <f>Statsandelar!I159+E159</f>
        <v>29339445.362397984</v>
      </c>
      <c r="G159" s="74"/>
      <c r="H159" s="74"/>
      <c r="I159" s="83">
        <v>494</v>
      </c>
      <c r="J159" s="41" t="s">
        <v>183</v>
      </c>
      <c r="K159" s="50">
        <v>236146.28800000003</v>
      </c>
      <c r="L159" s="50">
        <v>92993.270159999985</v>
      </c>
      <c r="M159" s="75">
        <f t="shared" si="5"/>
        <v>143153.01784000004</v>
      </c>
      <c r="N159" s="57">
        <f>Statsandelar!AA159+M159</f>
        <v>27774109.103819478</v>
      </c>
    </row>
    <row r="160" spans="1:14" ht="13.8" x14ac:dyDescent="0.25">
      <c r="A160" s="31">
        <v>495</v>
      </c>
      <c r="B160" s="130" t="s">
        <v>184</v>
      </c>
      <c r="C160" s="50">
        <v>4545.8541999999998</v>
      </c>
      <c r="D160" s="50">
        <v>162458.39599999998</v>
      </c>
      <c r="E160" s="84">
        <f t="shared" si="4"/>
        <v>-157912.54179999998</v>
      </c>
      <c r="F160" s="57">
        <f>Statsandelar!I160+E160</f>
        <v>5827478.6228123279</v>
      </c>
      <c r="G160" s="74"/>
      <c r="H160" s="74"/>
      <c r="I160" s="83">
        <v>495</v>
      </c>
      <c r="J160" s="41" t="s">
        <v>184</v>
      </c>
      <c r="K160" s="50">
        <v>11380.544000000002</v>
      </c>
      <c r="L160" s="50">
        <v>53630.813600000009</v>
      </c>
      <c r="M160" s="75">
        <f t="shared" si="5"/>
        <v>-42250.269600000007</v>
      </c>
      <c r="N160" s="57">
        <f>Statsandelar!AA160+M160</f>
        <v>5647996.11793698</v>
      </c>
    </row>
    <row r="161" spans="1:14" ht="13.8" x14ac:dyDescent="0.25">
      <c r="A161" s="31">
        <v>498</v>
      </c>
      <c r="B161" s="130" t="s">
        <v>185</v>
      </c>
      <c r="C161" s="50">
        <v>131308.1164</v>
      </c>
      <c r="D161" s="50">
        <v>68962.843880000015</v>
      </c>
      <c r="E161" s="50">
        <f t="shared" si="4"/>
        <v>62345.272519999984</v>
      </c>
      <c r="F161" s="57">
        <f>Statsandelar!I161+E161</f>
        <v>10323464.232109088</v>
      </c>
      <c r="G161" s="74"/>
      <c r="H161" s="74"/>
      <c r="I161" s="83">
        <v>498</v>
      </c>
      <c r="J161" s="41" t="s">
        <v>185</v>
      </c>
      <c r="K161" s="50">
        <v>72550.968000000008</v>
      </c>
      <c r="L161" s="50">
        <v>57642.45536</v>
      </c>
      <c r="M161" s="75">
        <f t="shared" si="5"/>
        <v>14908.512640000008</v>
      </c>
      <c r="N161" s="57">
        <f>Statsandelar!AA161+M161</f>
        <v>9816432.7397299521</v>
      </c>
    </row>
    <row r="162" spans="1:14" ht="13.8" x14ac:dyDescent="0.25">
      <c r="A162" s="31">
        <v>499</v>
      </c>
      <c r="B162" s="130" t="s">
        <v>403</v>
      </c>
      <c r="C162" s="50">
        <v>1040553.4786</v>
      </c>
      <c r="D162" s="50">
        <v>703444.85468000011</v>
      </c>
      <c r="E162" s="50">
        <f t="shared" si="4"/>
        <v>337108.62391999993</v>
      </c>
      <c r="F162" s="57">
        <f>Statsandelar!I162+E162</f>
        <v>43773375.496524565</v>
      </c>
      <c r="G162" s="74"/>
      <c r="H162" s="74"/>
      <c r="I162" s="83">
        <v>499</v>
      </c>
      <c r="J162" s="41" t="s">
        <v>186</v>
      </c>
      <c r="K162" s="50">
        <v>850695.66399999999</v>
      </c>
      <c r="L162" s="50">
        <v>630140.72128000017</v>
      </c>
      <c r="M162" s="75">
        <f t="shared" si="5"/>
        <v>220554.94271999982</v>
      </c>
      <c r="N162" s="57">
        <f>Statsandelar!AA162+M162</f>
        <v>39787623.330685817</v>
      </c>
    </row>
    <row r="163" spans="1:14" ht="13.8" x14ac:dyDescent="0.25">
      <c r="A163" s="31">
        <v>500</v>
      </c>
      <c r="B163" s="130" t="s">
        <v>187</v>
      </c>
      <c r="C163" s="50">
        <v>128178.18399999999</v>
      </c>
      <c r="D163" s="50">
        <v>299902.67034800001</v>
      </c>
      <c r="E163" s="84">
        <f t="shared" si="4"/>
        <v>-171724.48634800001</v>
      </c>
      <c r="F163" s="57">
        <f>Statsandelar!I163+E163</f>
        <v>14511782.963422146</v>
      </c>
      <c r="G163" s="74"/>
      <c r="H163" s="74"/>
      <c r="I163" s="83">
        <v>500</v>
      </c>
      <c r="J163" s="41" t="s">
        <v>187</v>
      </c>
      <c r="K163" s="50">
        <v>96805.752399999998</v>
      </c>
      <c r="L163" s="50">
        <v>302423.73112000001</v>
      </c>
      <c r="M163" s="75">
        <f t="shared" si="5"/>
        <v>-205617.97872000001</v>
      </c>
      <c r="N163" s="57">
        <f>Statsandelar!AA163+M163</f>
        <v>13106801.844524471</v>
      </c>
    </row>
    <row r="164" spans="1:14" ht="13.8" x14ac:dyDescent="0.25">
      <c r="A164" s="31">
        <v>503</v>
      </c>
      <c r="B164" s="130" t="s">
        <v>404</v>
      </c>
      <c r="C164" s="50">
        <v>374325.01060000004</v>
      </c>
      <c r="D164" s="50">
        <v>234476.65007999996</v>
      </c>
      <c r="E164" s="50">
        <f t="shared" si="4"/>
        <v>139848.36052000007</v>
      </c>
      <c r="F164" s="57">
        <f>Statsandelar!I164+E164</f>
        <v>19861879.528216138</v>
      </c>
      <c r="G164" s="74"/>
      <c r="H164" s="74"/>
      <c r="I164" s="83">
        <v>503</v>
      </c>
      <c r="J164" s="41" t="s">
        <v>188</v>
      </c>
      <c r="K164" s="50">
        <v>337219.74440000003</v>
      </c>
      <c r="L164" s="50">
        <v>235349.64992000003</v>
      </c>
      <c r="M164" s="75">
        <f t="shared" si="5"/>
        <v>101870.09448</v>
      </c>
      <c r="N164" s="57">
        <f>Statsandelar!AA164+M164</f>
        <v>18078968.586504765</v>
      </c>
    </row>
    <row r="165" spans="1:14" ht="13.8" x14ac:dyDescent="0.25">
      <c r="A165" s="31">
        <v>504</v>
      </c>
      <c r="B165" s="130" t="s">
        <v>405</v>
      </c>
      <c r="C165" s="50">
        <v>53730.506200000003</v>
      </c>
      <c r="D165" s="50">
        <v>986822.97240000009</v>
      </c>
      <c r="E165" s="84">
        <f t="shared" si="4"/>
        <v>-933092.46620000014</v>
      </c>
      <c r="F165" s="57">
        <f>Statsandelar!I165+E165</f>
        <v>4502422.9965790138</v>
      </c>
      <c r="G165" s="74"/>
      <c r="H165" s="74"/>
      <c r="I165" s="83">
        <v>504</v>
      </c>
      <c r="J165" s="41" t="s">
        <v>189</v>
      </c>
      <c r="K165" s="50">
        <v>32790.1924</v>
      </c>
      <c r="L165" s="50">
        <v>909589.97920000006</v>
      </c>
      <c r="M165" s="75">
        <f t="shared" si="5"/>
        <v>-876799.78680000012</v>
      </c>
      <c r="N165" s="57">
        <f>Statsandelar!AA165+M165</f>
        <v>4260400.3631248577</v>
      </c>
    </row>
    <row r="166" spans="1:14" ht="13.8" x14ac:dyDescent="0.25">
      <c r="A166" s="31">
        <v>505</v>
      </c>
      <c r="B166" s="130" t="s">
        <v>190</v>
      </c>
      <c r="C166" s="50">
        <v>892850.47820000013</v>
      </c>
      <c r="D166" s="50">
        <v>2313865.1253479999</v>
      </c>
      <c r="E166" s="84">
        <f t="shared" si="4"/>
        <v>-1421014.6471479996</v>
      </c>
      <c r="F166" s="57">
        <f>Statsandelar!I166+E166</f>
        <v>34503344.146041423</v>
      </c>
      <c r="G166" s="74"/>
      <c r="H166" s="74"/>
      <c r="I166" s="83">
        <v>505</v>
      </c>
      <c r="J166" s="41" t="s">
        <v>190</v>
      </c>
      <c r="K166" s="50">
        <v>981856.43360000011</v>
      </c>
      <c r="L166" s="50">
        <v>2080743.2688560004</v>
      </c>
      <c r="M166" s="75">
        <f t="shared" si="5"/>
        <v>-1098886.8352560003</v>
      </c>
      <c r="N166" s="57">
        <f>Statsandelar!AA166+M166</f>
        <v>31581870.956717685</v>
      </c>
    </row>
    <row r="167" spans="1:14" ht="13.8" x14ac:dyDescent="0.25">
      <c r="A167" s="31">
        <v>507</v>
      </c>
      <c r="B167" s="130" t="s">
        <v>191</v>
      </c>
      <c r="C167" s="50">
        <v>260976.7444</v>
      </c>
      <c r="D167" s="50">
        <v>142769.63076</v>
      </c>
      <c r="E167" s="50">
        <f t="shared" si="4"/>
        <v>118207.11364</v>
      </c>
      <c r="F167" s="57">
        <f>Statsandelar!I167+E167</f>
        <v>20507901.741202753</v>
      </c>
      <c r="G167" s="74"/>
      <c r="H167" s="74"/>
      <c r="I167" s="83">
        <v>507</v>
      </c>
      <c r="J167" s="41" t="s">
        <v>191</v>
      </c>
      <c r="K167" s="50">
        <v>276049.32040000003</v>
      </c>
      <c r="L167" s="50">
        <v>82153.301999999996</v>
      </c>
      <c r="M167" s="75">
        <f t="shared" si="5"/>
        <v>193896.01840000003</v>
      </c>
      <c r="N167" s="57">
        <f>Statsandelar!AA167+M167</f>
        <v>19737350.446439587</v>
      </c>
    </row>
    <row r="168" spans="1:14" ht="13.8" x14ac:dyDescent="0.25">
      <c r="A168" s="31">
        <v>508</v>
      </c>
      <c r="B168" s="130" t="s">
        <v>192</v>
      </c>
      <c r="C168" s="50">
        <v>365158.77999999991</v>
      </c>
      <c r="D168" s="50">
        <v>96953.382199999993</v>
      </c>
      <c r="E168" s="50">
        <f t="shared" si="4"/>
        <v>268205.39779999992</v>
      </c>
      <c r="F168" s="57">
        <f>Statsandelar!I168+E168</f>
        <v>26930249.735804066</v>
      </c>
      <c r="G168" s="74"/>
      <c r="H168" s="74"/>
      <c r="I168" s="83">
        <v>508</v>
      </c>
      <c r="J168" s="41" t="s">
        <v>192</v>
      </c>
      <c r="K168" s="50">
        <v>411335.53720000002</v>
      </c>
      <c r="L168" s="50">
        <v>153850.7292</v>
      </c>
      <c r="M168" s="75">
        <f t="shared" si="5"/>
        <v>257484.80800000002</v>
      </c>
      <c r="N168" s="57">
        <f>Statsandelar!AA168+M168</f>
        <v>25961677.147738788</v>
      </c>
    </row>
    <row r="169" spans="1:14" ht="13.8" x14ac:dyDescent="0.25">
      <c r="A169" s="31">
        <v>529</v>
      </c>
      <c r="B169" s="130" t="s">
        <v>406</v>
      </c>
      <c r="C169" s="50">
        <v>327972.2022</v>
      </c>
      <c r="D169" s="50">
        <v>530568.2551200001</v>
      </c>
      <c r="E169" s="84">
        <f t="shared" si="4"/>
        <v>-202596.0529200001</v>
      </c>
      <c r="F169" s="57">
        <f>Statsandelar!I169+E169</f>
        <v>20936335.775833331</v>
      </c>
      <c r="G169" s="74"/>
      <c r="H169" s="74"/>
      <c r="I169" s="83">
        <v>529</v>
      </c>
      <c r="J169" s="41" t="s">
        <v>193</v>
      </c>
      <c r="K169" s="50">
        <v>446686.35200000019</v>
      </c>
      <c r="L169" s="50">
        <v>563915.913176</v>
      </c>
      <c r="M169" s="75">
        <f t="shared" si="5"/>
        <v>-117229.56117599981</v>
      </c>
      <c r="N169" s="57">
        <f>Statsandelar!AA169+M169</f>
        <v>18883867.052657478</v>
      </c>
    </row>
    <row r="170" spans="1:14" ht="13.8" x14ac:dyDescent="0.25">
      <c r="A170" s="31">
        <v>531</v>
      </c>
      <c r="B170" s="130" t="s">
        <v>194</v>
      </c>
      <c r="C170" s="50">
        <v>108876.9342</v>
      </c>
      <c r="D170" s="50">
        <v>174858.89008000001</v>
      </c>
      <c r="E170" s="84">
        <f t="shared" si="4"/>
        <v>-65981.955880000009</v>
      </c>
      <c r="F170" s="57">
        <f>Statsandelar!I170+E170</f>
        <v>13516420.886190915</v>
      </c>
      <c r="G170" s="74"/>
      <c r="H170" s="74"/>
      <c r="I170" s="83">
        <v>531</v>
      </c>
      <c r="J170" s="41" t="s">
        <v>194</v>
      </c>
      <c r="K170" s="50">
        <v>81086.376000000004</v>
      </c>
      <c r="L170" s="50">
        <v>189093.42883200001</v>
      </c>
      <c r="M170" s="75">
        <f t="shared" si="5"/>
        <v>-108007.052832</v>
      </c>
      <c r="N170" s="57">
        <f>Statsandelar!AA170+M170</f>
        <v>12609015.610073533</v>
      </c>
    </row>
    <row r="171" spans="1:14" ht="13.8" x14ac:dyDescent="0.25">
      <c r="A171" s="31">
        <v>535</v>
      </c>
      <c r="B171" s="130" t="s">
        <v>195</v>
      </c>
      <c r="C171" s="50">
        <v>255089.49059999996</v>
      </c>
      <c r="D171" s="50">
        <v>340119.32080000004</v>
      </c>
      <c r="E171" s="84">
        <f t="shared" si="4"/>
        <v>-85029.830200000084</v>
      </c>
      <c r="F171" s="57">
        <f>Statsandelar!I171+E171</f>
        <v>43859195.63377285</v>
      </c>
      <c r="G171" s="74"/>
      <c r="H171" s="74"/>
      <c r="I171" s="83">
        <v>535</v>
      </c>
      <c r="J171" s="41" t="s">
        <v>195</v>
      </c>
      <c r="K171" s="50">
        <v>192188.93680000002</v>
      </c>
      <c r="L171" s="50">
        <v>244752.82439999995</v>
      </c>
      <c r="M171" s="75">
        <f t="shared" si="5"/>
        <v>-52563.887599999929</v>
      </c>
      <c r="N171" s="57">
        <f>Statsandelar!AA171+M171</f>
        <v>40897423.65300414</v>
      </c>
    </row>
    <row r="172" spans="1:14" ht="13.8" x14ac:dyDescent="0.25">
      <c r="A172" s="31">
        <v>536</v>
      </c>
      <c r="B172" s="130" t="s">
        <v>196</v>
      </c>
      <c r="C172" s="50">
        <v>849776.64660000009</v>
      </c>
      <c r="D172" s="50">
        <v>1068809.3159519997</v>
      </c>
      <c r="E172" s="84">
        <f t="shared" si="4"/>
        <v>-219032.66935199965</v>
      </c>
      <c r="F172" s="57">
        <f>Statsandelar!I172+E172</f>
        <v>51788531.979042567</v>
      </c>
      <c r="G172" s="74"/>
      <c r="H172" s="74"/>
      <c r="I172" s="83">
        <v>536</v>
      </c>
      <c r="J172" s="41" t="s">
        <v>196</v>
      </c>
      <c r="K172" s="50">
        <v>747274.97039999999</v>
      </c>
      <c r="L172" s="50">
        <v>912203.23661600007</v>
      </c>
      <c r="M172" s="75">
        <f t="shared" si="5"/>
        <v>-164928.26621600008</v>
      </c>
      <c r="N172" s="57">
        <f>Statsandelar!AA172+M172</f>
        <v>46727286.047865033</v>
      </c>
    </row>
    <row r="173" spans="1:14" ht="13.8" x14ac:dyDescent="0.25">
      <c r="A173" s="31">
        <v>538</v>
      </c>
      <c r="B173" s="130" t="s">
        <v>407</v>
      </c>
      <c r="C173" s="50">
        <v>152174.33240000001</v>
      </c>
      <c r="D173" s="50">
        <v>138238.68100000001</v>
      </c>
      <c r="E173" s="50">
        <f t="shared" si="4"/>
        <v>13935.651400000002</v>
      </c>
      <c r="F173" s="57">
        <f>Statsandelar!I173+E173</f>
        <v>11154444.68286182</v>
      </c>
      <c r="G173" s="74"/>
      <c r="H173" s="74"/>
      <c r="I173" s="83">
        <v>538</v>
      </c>
      <c r="J173" s="41" t="s">
        <v>197</v>
      </c>
      <c r="K173" s="50">
        <v>95383.184399999998</v>
      </c>
      <c r="L173" s="50">
        <v>143565.56255999999</v>
      </c>
      <c r="M173" s="75">
        <f t="shared" si="5"/>
        <v>-48182.378159999993</v>
      </c>
      <c r="N173" s="57">
        <f>Statsandelar!AA173+M173</f>
        <v>10040700.80709973</v>
      </c>
    </row>
    <row r="174" spans="1:14" ht="13.8" x14ac:dyDescent="0.25">
      <c r="A174" s="31">
        <v>541</v>
      </c>
      <c r="B174" s="130" t="s">
        <v>198</v>
      </c>
      <c r="C174" s="50">
        <v>73106.278200000001</v>
      </c>
      <c r="D174" s="50">
        <v>143857.65487999999</v>
      </c>
      <c r="E174" s="84">
        <f t="shared" si="4"/>
        <v>-70751.376679999987</v>
      </c>
      <c r="F174" s="57">
        <f>Statsandelar!I174+E174</f>
        <v>43565705.563164935</v>
      </c>
      <c r="G174" s="74"/>
      <c r="H174" s="74"/>
      <c r="I174" s="83">
        <v>541</v>
      </c>
      <c r="J174" s="41" t="s">
        <v>198</v>
      </c>
      <c r="K174" s="50">
        <v>62664.120399999993</v>
      </c>
      <c r="L174" s="50">
        <v>96307.853600000002</v>
      </c>
      <c r="M174" s="75">
        <f t="shared" si="5"/>
        <v>-33643.73320000001</v>
      </c>
      <c r="N174" s="57">
        <f>Statsandelar!AA174+M174</f>
        <v>41418649.818425298</v>
      </c>
    </row>
    <row r="175" spans="1:14" ht="13.8" x14ac:dyDescent="0.25">
      <c r="A175" s="31">
        <v>543</v>
      </c>
      <c r="B175" s="130" t="s">
        <v>199</v>
      </c>
      <c r="C175" s="50">
        <v>700657.72440000006</v>
      </c>
      <c r="D175" s="50">
        <v>973926.1604680001</v>
      </c>
      <c r="E175" s="84">
        <f t="shared" si="4"/>
        <v>-273268.43606800004</v>
      </c>
      <c r="F175" s="57">
        <f>Statsandelar!I175+E175</f>
        <v>45446901.789928094</v>
      </c>
      <c r="G175" s="74"/>
      <c r="H175" s="74"/>
      <c r="I175" s="83">
        <v>543</v>
      </c>
      <c r="J175" s="41" t="s">
        <v>199</v>
      </c>
      <c r="K175" s="50">
        <v>547830.93680000002</v>
      </c>
      <c r="L175" s="50">
        <v>904824.37639999983</v>
      </c>
      <c r="M175" s="75">
        <f t="shared" si="5"/>
        <v>-356993.43959999981</v>
      </c>
      <c r="N175" s="57">
        <f>Statsandelar!AA175+M175</f>
        <v>41212645.287799291</v>
      </c>
    </row>
    <row r="176" spans="1:14" ht="13.8" x14ac:dyDescent="0.25">
      <c r="A176" s="31">
        <v>545</v>
      </c>
      <c r="B176" s="130" t="s">
        <v>408</v>
      </c>
      <c r="C176" s="50">
        <v>235490.15200000003</v>
      </c>
      <c r="D176" s="50">
        <v>126762.2622</v>
      </c>
      <c r="E176" s="50">
        <f t="shared" si="4"/>
        <v>108727.88980000003</v>
      </c>
      <c r="F176" s="57">
        <f>Statsandelar!I176+E176</f>
        <v>37764072.156013787</v>
      </c>
      <c r="G176" s="74"/>
      <c r="H176" s="74"/>
      <c r="I176" s="83">
        <v>545</v>
      </c>
      <c r="J176" s="41" t="s">
        <v>200</v>
      </c>
      <c r="K176" s="50">
        <v>206272.36000000004</v>
      </c>
      <c r="L176" s="50">
        <v>143750.49640000003</v>
      </c>
      <c r="M176" s="75">
        <f t="shared" si="5"/>
        <v>62521.863600000012</v>
      </c>
      <c r="N176" s="57">
        <f>Statsandelar!AA176+M176</f>
        <v>34576101.167033114</v>
      </c>
    </row>
    <row r="177" spans="1:14" ht="13.8" x14ac:dyDescent="0.25">
      <c r="A177" s="31">
        <v>560</v>
      </c>
      <c r="B177" s="130" t="s">
        <v>201</v>
      </c>
      <c r="C177" s="50">
        <v>1220971.7248000002</v>
      </c>
      <c r="D177" s="50">
        <v>953019.70248000009</v>
      </c>
      <c r="E177" s="50">
        <f t="shared" si="4"/>
        <v>267952.02232000011</v>
      </c>
      <c r="F177" s="57">
        <f>Statsandelar!I177+E177</f>
        <v>39448252.302820519</v>
      </c>
      <c r="G177" s="74"/>
      <c r="H177" s="74"/>
      <c r="I177" s="83">
        <v>560</v>
      </c>
      <c r="J177" s="41" t="s">
        <v>201</v>
      </c>
      <c r="K177" s="50">
        <v>1108393.8572000002</v>
      </c>
      <c r="L177" s="50">
        <v>740135.101608</v>
      </c>
      <c r="M177" s="75">
        <f t="shared" si="5"/>
        <v>368258.75559200021</v>
      </c>
      <c r="N177" s="57">
        <f>Statsandelar!AA177+M177</f>
        <v>36677697.483051322</v>
      </c>
    </row>
    <row r="178" spans="1:14" ht="13.8" x14ac:dyDescent="0.25">
      <c r="A178" s="31">
        <v>561</v>
      </c>
      <c r="B178" s="130" t="s">
        <v>202</v>
      </c>
      <c r="C178" s="50">
        <v>14904.44</v>
      </c>
      <c r="D178" s="50">
        <v>570914.57419999992</v>
      </c>
      <c r="E178" s="84">
        <f t="shared" si="4"/>
        <v>-556010.13419999997</v>
      </c>
      <c r="F178" s="57">
        <f>Statsandelar!I178+E178</f>
        <v>3701450.5714077009</v>
      </c>
      <c r="G178" s="74"/>
      <c r="H178" s="74"/>
      <c r="I178" s="83">
        <v>561</v>
      </c>
      <c r="J178" s="41" t="s">
        <v>202</v>
      </c>
      <c r="K178" s="50">
        <v>11451.672399999999</v>
      </c>
      <c r="L178" s="50">
        <v>745496.76040000026</v>
      </c>
      <c r="M178" s="75">
        <f t="shared" si="5"/>
        <v>-734045.08800000022</v>
      </c>
      <c r="N178" s="57">
        <f>Statsandelar!AA178+M178</f>
        <v>3312706.4142643055</v>
      </c>
    </row>
    <row r="179" spans="1:14" ht="13.8" x14ac:dyDescent="0.25">
      <c r="A179" s="31">
        <v>562</v>
      </c>
      <c r="B179" s="130" t="s">
        <v>203</v>
      </c>
      <c r="C179" s="50">
        <v>302634.65419999999</v>
      </c>
      <c r="D179" s="50">
        <v>296802.54682799999</v>
      </c>
      <c r="E179" s="50">
        <f t="shared" si="4"/>
        <v>5832.1073719999986</v>
      </c>
      <c r="F179" s="57">
        <f>Statsandelar!I179+E179</f>
        <v>26828512.875705402</v>
      </c>
      <c r="G179" s="74"/>
      <c r="H179" s="74"/>
      <c r="I179" s="83">
        <v>562</v>
      </c>
      <c r="J179" s="41" t="s">
        <v>203</v>
      </c>
      <c r="K179" s="50">
        <v>247882.47400000005</v>
      </c>
      <c r="L179" s="50">
        <v>297056.382056</v>
      </c>
      <c r="M179" s="75">
        <f t="shared" si="5"/>
        <v>-49173.908055999957</v>
      </c>
      <c r="N179" s="57">
        <f>Statsandelar!AA179+M179</f>
        <v>25192150.693461038</v>
      </c>
    </row>
    <row r="180" spans="1:14" ht="13.8" x14ac:dyDescent="0.25">
      <c r="A180" s="31">
        <v>563</v>
      </c>
      <c r="B180" s="130" t="s">
        <v>204</v>
      </c>
      <c r="C180" s="50">
        <v>274241.69600000005</v>
      </c>
      <c r="D180" s="50">
        <v>121113.47944000001</v>
      </c>
      <c r="E180" s="50">
        <f t="shared" si="4"/>
        <v>153128.21656000003</v>
      </c>
      <c r="F180" s="57">
        <f>Statsandelar!I180+E180</f>
        <v>29311053.593478329</v>
      </c>
      <c r="G180" s="74"/>
      <c r="H180" s="74"/>
      <c r="I180" s="83">
        <v>563</v>
      </c>
      <c r="J180" s="41" t="s">
        <v>204</v>
      </c>
      <c r="K180" s="50">
        <v>361403.40039999998</v>
      </c>
      <c r="L180" s="50">
        <v>76942.435416000008</v>
      </c>
      <c r="M180" s="75">
        <f t="shared" si="5"/>
        <v>284460.96498399996</v>
      </c>
      <c r="N180" s="57">
        <f>Statsandelar!AA180+M180</f>
        <v>27607831.80728231</v>
      </c>
    </row>
    <row r="181" spans="1:14" ht="13.8" x14ac:dyDescent="0.25">
      <c r="A181" s="31">
        <v>564</v>
      </c>
      <c r="B181" s="130" t="s">
        <v>409</v>
      </c>
      <c r="C181" s="50">
        <v>1518166.2584000002</v>
      </c>
      <c r="D181" s="50">
        <v>13964735.924215995</v>
      </c>
      <c r="E181" s="84">
        <f t="shared" si="4"/>
        <v>-12446569.665815994</v>
      </c>
      <c r="F181" s="57">
        <f>Statsandelar!I181+E181</f>
        <v>330506988.79703814</v>
      </c>
      <c r="G181" s="74"/>
      <c r="H181" s="74"/>
      <c r="I181" s="83">
        <v>564</v>
      </c>
      <c r="J181" s="41" t="s">
        <v>205</v>
      </c>
      <c r="K181" s="50">
        <v>1154200.5467999999</v>
      </c>
      <c r="L181" s="50">
        <v>13100122.859879991</v>
      </c>
      <c r="M181" s="75">
        <f t="shared" si="5"/>
        <v>-11945922.31307999</v>
      </c>
      <c r="N181" s="57">
        <f>Statsandelar!AA181+M181</f>
        <v>310815388.98754019</v>
      </c>
    </row>
    <row r="182" spans="1:14" ht="13.8" x14ac:dyDescent="0.25">
      <c r="A182" s="31">
        <v>576</v>
      </c>
      <c r="B182" s="130" t="s">
        <v>206</v>
      </c>
      <c r="C182" s="50">
        <v>31299.324000000001</v>
      </c>
      <c r="D182" s="50">
        <v>93257.081080000004</v>
      </c>
      <c r="E182" s="84">
        <f t="shared" si="4"/>
        <v>-61957.757080000003</v>
      </c>
      <c r="F182" s="57">
        <f>Statsandelar!I182+E182</f>
        <v>11088268.434132457</v>
      </c>
      <c r="G182" s="74"/>
      <c r="H182" s="74"/>
      <c r="I182" s="83">
        <v>576</v>
      </c>
      <c r="J182" s="41" t="s">
        <v>206</v>
      </c>
      <c r="K182" s="50">
        <v>18493.384000000002</v>
      </c>
      <c r="L182" s="50">
        <v>77131.636960000003</v>
      </c>
      <c r="M182" s="75">
        <f t="shared" si="5"/>
        <v>-58638.252959999998</v>
      </c>
      <c r="N182" s="57">
        <f>Statsandelar!AA182+M182</f>
        <v>10370233.597788334</v>
      </c>
    </row>
    <row r="183" spans="1:14" ht="13.8" x14ac:dyDescent="0.25">
      <c r="A183" s="31">
        <v>577</v>
      </c>
      <c r="B183" s="130" t="s">
        <v>410</v>
      </c>
      <c r="C183" s="50">
        <v>504142.68300000014</v>
      </c>
      <c r="D183" s="50">
        <v>258393.804948</v>
      </c>
      <c r="E183" s="50">
        <f t="shared" si="4"/>
        <v>245748.87805200013</v>
      </c>
      <c r="F183" s="57">
        <f>Statsandelar!I183+E183</f>
        <v>20750374.232944418</v>
      </c>
      <c r="G183" s="74"/>
      <c r="H183" s="74"/>
      <c r="I183" s="83">
        <v>577</v>
      </c>
      <c r="J183" s="41" t="s">
        <v>207</v>
      </c>
      <c r="K183" s="50">
        <v>472363.7044000001</v>
      </c>
      <c r="L183" s="50">
        <v>304273.06952000002</v>
      </c>
      <c r="M183" s="75">
        <f t="shared" si="5"/>
        <v>168090.63488000009</v>
      </c>
      <c r="N183" s="57">
        <f>Statsandelar!AA183+M183</f>
        <v>18704609.576306965</v>
      </c>
    </row>
    <row r="184" spans="1:14" ht="13.8" x14ac:dyDescent="0.25">
      <c r="A184" s="31">
        <v>578</v>
      </c>
      <c r="B184" s="130" t="s">
        <v>208</v>
      </c>
      <c r="C184" s="50">
        <v>370449.85619999998</v>
      </c>
      <c r="D184" s="50">
        <v>96878.86</v>
      </c>
      <c r="E184" s="50">
        <f t="shared" si="4"/>
        <v>273570.99619999999</v>
      </c>
      <c r="F184" s="57">
        <f>Statsandelar!I184+E184</f>
        <v>14091309.88216768</v>
      </c>
      <c r="G184" s="74"/>
      <c r="H184" s="74"/>
      <c r="I184" s="83">
        <v>578</v>
      </c>
      <c r="J184" s="41" t="s">
        <v>208</v>
      </c>
      <c r="K184" s="50">
        <v>125328.2408</v>
      </c>
      <c r="L184" s="50">
        <v>78241.24000000002</v>
      </c>
      <c r="M184" s="75">
        <f t="shared" si="5"/>
        <v>47087.00079999998</v>
      </c>
      <c r="N184" s="57">
        <f>Statsandelar!AA184+M184</f>
        <v>13830368.007318668</v>
      </c>
    </row>
    <row r="185" spans="1:14" ht="13.8" x14ac:dyDescent="0.25">
      <c r="A185" s="31">
        <v>580</v>
      </c>
      <c r="B185" s="130" t="s">
        <v>209</v>
      </c>
      <c r="C185" s="50">
        <v>62598.648000000008</v>
      </c>
      <c r="D185" s="50">
        <v>47694.208000000006</v>
      </c>
      <c r="E185" s="50">
        <f t="shared" si="4"/>
        <v>14904.440000000002</v>
      </c>
      <c r="F185" s="57">
        <f>Statsandelar!I185+E185</f>
        <v>18594698.738563608</v>
      </c>
      <c r="G185" s="74"/>
      <c r="H185" s="74"/>
      <c r="I185" s="83">
        <v>580</v>
      </c>
      <c r="J185" s="41" t="s">
        <v>209</v>
      </c>
      <c r="K185" s="50">
        <v>68425.520799999998</v>
      </c>
      <c r="L185" s="50">
        <v>79052.103759999998</v>
      </c>
      <c r="M185" s="75">
        <f t="shared" si="5"/>
        <v>-10626.58296</v>
      </c>
      <c r="N185" s="57">
        <f>Statsandelar!AA185+M185</f>
        <v>17881567.673311435</v>
      </c>
    </row>
    <row r="186" spans="1:14" ht="13.8" x14ac:dyDescent="0.25">
      <c r="A186" s="31">
        <v>581</v>
      </c>
      <c r="B186" s="130" t="s">
        <v>210</v>
      </c>
      <c r="C186" s="50">
        <v>175946.9142</v>
      </c>
      <c r="D186" s="50">
        <v>74075.066800000015</v>
      </c>
      <c r="E186" s="50">
        <f t="shared" si="4"/>
        <v>101871.84739999998</v>
      </c>
      <c r="F186" s="57">
        <f>Statsandelar!I186+E186</f>
        <v>22294929.698562846</v>
      </c>
      <c r="G186" s="74"/>
      <c r="H186" s="74"/>
      <c r="I186" s="83">
        <v>581</v>
      </c>
      <c r="J186" s="41" t="s">
        <v>210</v>
      </c>
      <c r="K186" s="50">
        <v>156624.73679999998</v>
      </c>
      <c r="L186" s="50">
        <v>71128.400000000023</v>
      </c>
      <c r="M186" s="75">
        <f t="shared" si="5"/>
        <v>85496.336799999961</v>
      </c>
      <c r="N186" s="57">
        <f>Statsandelar!AA186+M186</f>
        <v>20633979.208606485</v>
      </c>
    </row>
    <row r="187" spans="1:14" ht="13.8" x14ac:dyDescent="0.25">
      <c r="A187" s="31">
        <v>583</v>
      </c>
      <c r="B187" s="130" t="s">
        <v>211</v>
      </c>
      <c r="C187" s="50">
        <v>96953.382200000007</v>
      </c>
      <c r="D187" s="50">
        <v>7452.22</v>
      </c>
      <c r="E187" s="50">
        <f t="shared" si="4"/>
        <v>89501.162200000006</v>
      </c>
      <c r="F187" s="57">
        <f>Statsandelar!I187+E187</f>
        <v>5267451.4002879672</v>
      </c>
      <c r="G187" s="74"/>
      <c r="H187" s="74"/>
      <c r="I187" s="83">
        <v>583</v>
      </c>
      <c r="J187" s="41" t="s">
        <v>211</v>
      </c>
      <c r="K187" s="50">
        <v>106692.6</v>
      </c>
      <c r="L187" s="50">
        <v>4338.8324000000002</v>
      </c>
      <c r="M187" s="75">
        <f t="shared" si="5"/>
        <v>102353.76760000001</v>
      </c>
      <c r="N187" s="57">
        <f>Statsandelar!AA187+M187</f>
        <v>4740128.7166676046</v>
      </c>
    </row>
    <row r="188" spans="1:14" ht="13.8" x14ac:dyDescent="0.25">
      <c r="A188" s="31">
        <v>584</v>
      </c>
      <c r="B188" s="130" t="s">
        <v>212</v>
      </c>
      <c r="C188" s="50">
        <v>50675.096000000005</v>
      </c>
      <c r="D188" s="50">
        <v>0</v>
      </c>
      <c r="E188" s="50">
        <f t="shared" si="4"/>
        <v>50675.096000000005</v>
      </c>
      <c r="F188" s="57">
        <f>Statsandelar!I188+E188</f>
        <v>13782060.716288611</v>
      </c>
      <c r="G188" s="74"/>
      <c r="H188" s="74"/>
      <c r="I188" s="83">
        <v>584</v>
      </c>
      <c r="J188" s="41" t="s">
        <v>212</v>
      </c>
      <c r="K188" s="50">
        <v>25606.224000000002</v>
      </c>
      <c r="L188" s="50">
        <v>34141.632000000005</v>
      </c>
      <c r="M188" s="75">
        <f t="shared" si="5"/>
        <v>-8535.4080000000031</v>
      </c>
      <c r="N188" s="57">
        <f>Statsandelar!AA188+M188</f>
        <v>12899457.46779334</v>
      </c>
    </row>
    <row r="189" spans="1:14" ht="13.8" x14ac:dyDescent="0.25">
      <c r="A189" s="31">
        <v>588</v>
      </c>
      <c r="B189" s="130" t="s">
        <v>213</v>
      </c>
      <c r="C189" s="50">
        <v>41732.432000000001</v>
      </c>
      <c r="D189" s="50">
        <v>90857.466239999994</v>
      </c>
      <c r="E189" s="84">
        <f t="shared" si="4"/>
        <v>-49125.034239999994</v>
      </c>
      <c r="F189" s="57">
        <f>Statsandelar!I189+E189</f>
        <v>6245217.8224021699</v>
      </c>
      <c r="G189" s="74"/>
      <c r="H189" s="74"/>
      <c r="I189" s="83">
        <v>588</v>
      </c>
      <c r="J189" s="41" t="s">
        <v>213</v>
      </c>
      <c r="K189" s="50">
        <v>55551.280400000003</v>
      </c>
      <c r="L189" s="50">
        <v>49420.012320000002</v>
      </c>
      <c r="M189" s="75">
        <f t="shared" si="5"/>
        <v>6131.2680800000016</v>
      </c>
      <c r="N189" s="57">
        <f>Statsandelar!AA189+M189</f>
        <v>5935077.4161040159</v>
      </c>
    </row>
    <row r="190" spans="1:14" ht="13.8" x14ac:dyDescent="0.25">
      <c r="A190" s="31">
        <v>592</v>
      </c>
      <c r="B190" s="130" t="s">
        <v>214</v>
      </c>
      <c r="C190" s="50">
        <v>177586.40260000003</v>
      </c>
      <c r="D190" s="50">
        <v>68044.730376000007</v>
      </c>
      <c r="E190" s="50">
        <f t="shared" si="4"/>
        <v>109541.67222400002</v>
      </c>
      <c r="F190" s="57">
        <f>Statsandelar!I190+E190</f>
        <v>11214169.866144903</v>
      </c>
      <c r="G190" s="74"/>
      <c r="H190" s="74"/>
      <c r="I190" s="83">
        <v>592</v>
      </c>
      <c r="J190" s="41" t="s">
        <v>214</v>
      </c>
      <c r="K190" s="50">
        <v>156482.48000000001</v>
      </c>
      <c r="L190" s="50">
        <v>64385.427680000008</v>
      </c>
      <c r="M190" s="75">
        <f t="shared" si="5"/>
        <v>92097.052320000003</v>
      </c>
      <c r="N190" s="57">
        <f>Statsandelar!AA190+M190</f>
        <v>10866798.747269666</v>
      </c>
    </row>
    <row r="191" spans="1:14" ht="13.8" x14ac:dyDescent="0.25">
      <c r="A191" s="31">
        <v>593</v>
      </c>
      <c r="B191" s="130" t="s">
        <v>215</v>
      </c>
      <c r="C191" s="50">
        <v>255014.96839999995</v>
      </c>
      <c r="D191" s="50">
        <v>405564.71684000001</v>
      </c>
      <c r="E191" s="84">
        <f t="shared" si="4"/>
        <v>-150549.74844000005</v>
      </c>
      <c r="F191" s="57">
        <f>Statsandelar!I191+E191</f>
        <v>55110757.563341826</v>
      </c>
      <c r="G191" s="74"/>
      <c r="H191" s="74"/>
      <c r="I191" s="83">
        <v>593</v>
      </c>
      <c r="J191" s="41" t="s">
        <v>215</v>
      </c>
      <c r="K191" s="50">
        <v>235079.36199999999</v>
      </c>
      <c r="L191" s="50">
        <v>408333.91872000007</v>
      </c>
      <c r="M191" s="75">
        <f t="shared" si="5"/>
        <v>-173254.55672000008</v>
      </c>
      <c r="N191" s="57">
        <f>Statsandelar!AA191+M191</f>
        <v>51952646.163964212</v>
      </c>
    </row>
    <row r="192" spans="1:14" ht="13.8" x14ac:dyDescent="0.25">
      <c r="A192" s="31">
        <v>595</v>
      </c>
      <c r="B192" s="130" t="s">
        <v>216</v>
      </c>
      <c r="C192" s="50">
        <v>272825.77420000004</v>
      </c>
      <c r="D192" s="50">
        <v>73881.309080000006</v>
      </c>
      <c r="E192" s="50">
        <f t="shared" si="4"/>
        <v>198944.46512000004</v>
      </c>
      <c r="F192" s="57">
        <f>Statsandelar!I192+E192</f>
        <v>23134389.472703055</v>
      </c>
      <c r="G192" s="74"/>
      <c r="H192" s="74"/>
      <c r="I192" s="83">
        <v>595</v>
      </c>
      <c r="J192" s="41" t="s">
        <v>216</v>
      </c>
      <c r="K192" s="50">
        <v>159327.61600000001</v>
      </c>
      <c r="L192" s="50">
        <v>64157.816800000001</v>
      </c>
      <c r="M192" s="75">
        <f t="shared" si="5"/>
        <v>95169.799200000009</v>
      </c>
      <c r="N192" s="57">
        <f>Statsandelar!AA192+M192</f>
        <v>21524287.533729382</v>
      </c>
    </row>
    <row r="193" spans="1:14" ht="13.8" x14ac:dyDescent="0.25">
      <c r="A193" s="31">
        <v>598</v>
      </c>
      <c r="B193" s="130" t="s">
        <v>411</v>
      </c>
      <c r="C193" s="50">
        <v>1152336.7786000003</v>
      </c>
      <c r="D193" s="50">
        <v>341460.72039999999</v>
      </c>
      <c r="E193" s="50">
        <f t="shared" si="4"/>
        <v>810876.05820000032</v>
      </c>
      <c r="F193" s="57">
        <f>Statsandelar!I193+E193</f>
        <v>51048812.923086427</v>
      </c>
      <c r="G193" s="74"/>
      <c r="H193" s="74"/>
      <c r="I193" s="83">
        <v>598</v>
      </c>
      <c r="J193" s="41" t="s">
        <v>217</v>
      </c>
      <c r="K193" s="50">
        <v>1052771.4484000001</v>
      </c>
      <c r="L193" s="50">
        <v>212033.76040000003</v>
      </c>
      <c r="M193" s="75">
        <f t="shared" si="5"/>
        <v>840737.68800000008</v>
      </c>
      <c r="N193" s="57">
        <f>Statsandelar!AA193+M193</f>
        <v>47410709.338888653</v>
      </c>
    </row>
    <row r="194" spans="1:14" ht="13.8" x14ac:dyDescent="0.25">
      <c r="A194" s="31">
        <v>599</v>
      </c>
      <c r="B194" s="130" t="s">
        <v>218</v>
      </c>
      <c r="C194" s="50">
        <v>253524.52439999999</v>
      </c>
      <c r="D194" s="50">
        <v>547216.51460000011</v>
      </c>
      <c r="E194" s="84">
        <f t="shared" si="4"/>
        <v>-293691.99020000012</v>
      </c>
      <c r="F194" s="57">
        <f>Statsandelar!I194+E194</f>
        <v>31808712.560001865</v>
      </c>
      <c r="G194" s="74"/>
      <c r="H194" s="74"/>
      <c r="I194" s="83">
        <v>599</v>
      </c>
      <c r="J194" s="41" t="s">
        <v>218</v>
      </c>
      <c r="K194" s="50">
        <v>207766.05640000003</v>
      </c>
      <c r="L194" s="50">
        <v>390523.36736000003</v>
      </c>
      <c r="M194" s="75">
        <f t="shared" si="5"/>
        <v>-182757.31096</v>
      </c>
      <c r="N194" s="57">
        <f>Statsandelar!AA194+M194</f>
        <v>29578446.722014528</v>
      </c>
    </row>
    <row r="195" spans="1:14" ht="13.8" x14ac:dyDescent="0.25">
      <c r="A195" s="31">
        <v>601</v>
      </c>
      <c r="B195" s="130" t="s">
        <v>219</v>
      </c>
      <c r="C195" s="50">
        <v>47917.774600000004</v>
      </c>
      <c r="D195" s="50">
        <v>76787.674880000006</v>
      </c>
      <c r="E195" s="84">
        <f t="shared" si="4"/>
        <v>-28869.900280000002</v>
      </c>
      <c r="F195" s="57">
        <f>Statsandelar!I195+E195</f>
        <v>19248241.022959594</v>
      </c>
      <c r="G195" s="74"/>
      <c r="H195" s="74"/>
      <c r="I195" s="83">
        <v>601</v>
      </c>
      <c r="J195" s="41" t="s">
        <v>219</v>
      </c>
      <c r="K195" s="50">
        <v>18493.384000000002</v>
      </c>
      <c r="L195" s="50">
        <v>98896.927360000001</v>
      </c>
      <c r="M195" s="75">
        <f t="shared" si="5"/>
        <v>-80403.543359999996</v>
      </c>
      <c r="N195" s="57">
        <f>Statsandelar!AA195+M195</f>
        <v>17985831.518516954</v>
      </c>
    </row>
    <row r="196" spans="1:14" ht="13.8" x14ac:dyDescent="0.25">
      <c r="A196" s="31">
        <v>604</v>
      </c>
      <c r="B196" s="130" t="s">
        <v>412</v>
      </c>
      <c r="C196" s="50">
        <v>302709.1764</v>
      </c>
      <c r="D196" s="50">
        <v>1225423.6810280001</v>
      </c>
      <c r="E196" s="84">
        <f t="shared" si="4"/>
        <v>-922714.50462800008</v>
      </c>
      <c r="F196" s="57">
        <f>Statsandelar!I196+E196</f>
        <v>18717243.552472126</v>
      </c>
      <c r="G196" s="74"/>
      <c r="H196" s="74"/>
      <c r="I196" s="83">
        <v>604</v>
      </c>
      <c r="J196" s="41" t="s">
        <v>220</v>
      </c>
      <c r="K196" s="50">
        <v>196456.64080000002</v>
      </c>
      <c r="L196" s="50">
        <v>1086585.8897599999</v>
      </c>
      <c r="M196" s="75">
        <f t="shared" si="5"/>
        <v>-890129.24895999988</v>
      </c>
      <c r="N196" s="57">
        <f>Statsandelar!AA196+M196</f>
        <v>16149176.549171362</v>
      </c>
    </row>
    <row r="197" spans="1:14" ht="13.8" x14ac:dyDescent="0.25">
      <c r="A197" s="31">
        <v>607</v>
      </c>
      <c r="B197" s="130" t="s">
        <v>221</v>
      </c>
      <c r="C197" s="50">
        <v>26827.992000000002</v>
      </c>
      <c r="D197" s="50">
        <v>70885.516640000002</v>
      </c>
      <c r="E197" s="84">
        <f t="shared" si="4"/>
        <v>-44057.524640000003</v>
      </c>
      <c r="F197" s="57">
        <f>Statsandelar!I197+E197</f>
        <v>16796796.868660994</v>
      </c>
      <c r="G197" s="74"/>
      <c r="H197" s="74"/>
      <c r="I197" s="83">
        <v>607</v>
      </c>
      <c r="J197" s="41" t="s">
        <v>221</v>
      </c>
      <c r="K197" s="50">
        <v>36986.768000000004</v>
      </c>
      <c r="L197" s="50">
        <v>44128.059359999999</v>
      </c>
      <c r="M197" s="75">
        <f t="shared" si="5"/>
        <v>-7141.2913599999956</v>
      </c>
      <c r="N197" s="57">
        <f>Statsandelar!AA197+M197</f>
        <v>15757716.227242516</v>
      </c>
    </row>
    <row r="198" spans="1:14" ht="13.8" x14ac:dyDescent="0.25">
      <c r="A198" s="31">
        <v>608</v>
      </c>
      <c r="B198" s="130" t="s">
        <v>413</v>
      </c>
      <c r="C198" s="50">
        <v>62598.648000000008</v>
      </c>
      <c r="D198" s="50">
        <v>98369.304000000004</v>
      </c>
      <c r="E198" s="84">
        <f t="shared" si="4"/>
        <v>-35770.655999999995</v>
      </c>
      <c r="F198" s="57">
        <f>Statsandelar!I198+E198</f>
        <v>7996005.1152788177</v>
      </c>
      <c r="G198" s="74"/>
      <c r="H198" s="74"/>
      <c r="I198" s="83">
        <v>608</v>
      </c>
      <c r="J198" s="41" t="s">
        <v>222</v>
      </c>
      <c r="K198" s="50">
        <v>55480.152000000002</v>
      </c>
      <c r="L198" s="50">
        <v>78241.24000000002</v>
      </c>
      <c r="M198" s="75">
        <f t="shared" si="5"/>
        <v>-22761.088000000018</v>
      </c>
      <c r="N198" s="57">
        <f>Statsandelar!AA198+M198</f>
        <v>7685881.9055040525</v>
      </c>
    </row>
    <row r="199" spans="1:14" ht="13.8" x14ac:dyDescent="0.25">
      <c r="A199" s="31">
        <v>609</v>
      </c>
      <c r="B199" s="130" t="s">
        <v>414</v>
      </c>
      <c r="C199" s="50">
        <v>1362712.9491999988</v>
      </c>
      <c r="D199" s="50">
        <v>4315930.8563400032</v>
      </c>
      <c r="E199" s="84">
        <f t="shared" si="4"/>
        <v>-2953217.9071400044</v>
      </c>
      <c r="F199" s="57">
        <f>Statsandelar!I199+E199</f>
        <v>181417860.27455464</v>
      </c>
      <c r="G199" s="74"/>
      <c r="H199" s="74"/>
      <c r="I199" s="83">
        <v>609</v>
      </c>
      <c r="J199" s="41" t="s">
        <v>223</v>
      </c>
      <c r="K199" s="50">
        <v>1344611.2736</v>
      </c>
      <c r="L199" s="50">
        <v>4208826.7556160009</v>
      </c>
      <c r="M199" s="75">
        <f t="shared" si="5"/>
        <v>-2864215.4820160009</v>
      </c>
      <c r="N199" s="57">
        <f>Statsandelar!AA199+M199</f>
        <v>164580502.7398743</v>
      </c>
    </row>
    <row r="200" spans="1:14" ht="13.8" x14ac:dyDescent="0.25">
      <c r="A200" s="31">
        <v>611</v>
      </c>
      <c r="B200" s="130" t="s">
        <v>415</v>
      </c>
      <c r="C200" s="50">
        <v>213282.53640000001</v>
      </c>
      <c r="D200" s="50">
        <v>262392.66619999998</v>
      </c>
      <c r="E200" s="84">
        <f t="shared" si="4"/>
        <v>-49110.129799999966</v>
      </c>
      <c r="F200" s="57">
        <f>Statsandelar!I200+E200</f>
        <v>6474221.9136155667</v>
      </c>
      <c r="G200" s="74"/>
      <c r="H200" s="74"/>
      <c r="I200" s="83">
        <v>611</v>
      </c>
      <c r="J200" s="41" t="s">
        <v>224</v>
      </c>
      <c r="K200" s="50">
        <v>158189.56160000002</v>
      </c>
      <c r="L200" s="50">
        <v>177963.2568</v>
      </c>
      <c r="M200" s="75">
        <f t="shared" si="5"/>
        <v>-19773.695199999987</v>
      </c>
      <c r="N200" s="57">
        <f>Statsandelar!AA200+M200</f>
        <v>6200215.036236614</v>
      </c>
    </row>
    <row r="201" spans="1:14" ht="13.8" x14ac:dyDescent="0.25">
      <c r="A201" s="31">
        <v>614</v>
      </c>
      <c r="B201" s="130" t="s">
        <v>225</v>
      </c>
      <c r="C201" s="50">
        <v>7452.22</v>
      </c>
      <c r="D201" s="50">
        <v>54431.01488000001</v>
      </c>
      <c r="E201" s="84">
        <f t="shared" si="4"/>
        <v>-46978.794880000009</v>
      </c>
      <c r="F201" s="57">
        <f>Statsandelar!I201+E201</f>
        <v>18618358.232195027</v>
      </c>
      <c r="G201" s="74"/>
      <c r="H201" s="74"/>
      <c r="I201" s="83">
        <v>614</v>
      </c>
      <c r="J201" s="41" t="s">
        <v>225</v>
      </c>
      <c r="K201" s="50">
        <v>0</v>
      </c>
      <c r="L201" s="50">
        <v>100945.42528</v>
      </c>
      <c r="M201" s="75">
        <f t="shared" si="5"/>
        <v>-100945.42528</v>
      </c>
      <c r="N201" s="57">
        <f>Statsandelar!AA201+M201</f>
        <v>17970964.26173171</v>
      </c>
    </row>
    <row r="202" spans="1:14" ht="13.8" x14ac:dyDescent="0.25">
      <c r="A202" s="31">
        <v>615</v>
      </c>
      <c r="B202" s="130" t="s">
        <v>226</v>
      </c>
      <c r="C202" s="50">
        <v>125420.86259999999</v>
      </c>
      <c r="D202" s="50">
        <v>61957.757079999996</v>
      </c>
      <c r="E202" s="50">
        <f t="shared" ref="E202:E265" si="6">C202-D202</f>
        <v>63463.105519999997</v>
      </c>
      <c r="F202" s="57">
        <f>Statsandelar!I202+E202</f>
        <v>40101119.446944542</v>
      </c>
      <c r="G202" s="74"/>
      <c r="H202" s="74"/>
      <c r="I202" s="83">
        <v>615</v>
      </c>
      <c r="J202" s="41" t="s">
        <v>226</v>
      </c>
      <c r="K202" s="50">
        <v>88199.216</v>
      </c>
      <c r="L202" s="50">
        <v>69022.999360000002</v>
      </c>
      <c r="M202" s="75">
        <f t="shared" ref="M202:M265" si="7">K202-L202</f>
        <v>19176.216639999999</v>
      </c>
      <c r="N202" s="57">
        <f>Statsandelar!AA202+M202</f>
        <v>38607470.13390734</v>
      </c>
    </row>
    <row r="203" spans="1:14" ht="13.8" x14ac:dyDescent="0.25">
      <c r="A203" s="31">
        <v>616</v>
      </c>
      <c r="B203" s="130" t="s">
        <v>227</v>
      </c>
      <c r="C203" s="50">
        <v>52165.54</v>
      </c>
      <c r="D203" s="50">
        <v>884608.32288000023</v>
      </c>
      <c r="E203" s="84">
        <f t="shared" si="6"/>
        <v>-832442.78288000019</v>
      </c>
      <c r="F203" s="57">
        <f>Statsandelar!I203+E203</f>
        <v>3310377.2222150252</v>
      </c>
      <c r="G203" s="74"/>
      <c r="H203" s="74"/>
      <c r="I203" s="83">
        <v>616</v>
      </c>
      <c r="J203" s="41" t="s">
        <v>227</v>
      </c>
      <c r="K203" s="50">
        <v>14225.68</v>
      </c>
      <c r="L203" s="50">
        <v>885577.03135999991</v>
      </c>
      <c r="M203" s="75">
        <f t="shared" si="7"/>
        <v>-871351.35135999986</v>
      </c>
      <c r="N203" s="57">
        <f>Statsandelar!AA203+M203</f>
        <v>3016832.2438559071</v>
      </c>
    </row>
    <row r="204" spans="1:14" ht="13.8" x14ac:dyDescent="0.25">
      <c r="A204" s="31">
        <v>619</v>
      </c>
      <c r="B204" s="130" t="s">
        <v>228</v>
      </c>
      <c r="C204" s="50">
        <v>284972.89280000003</v>
      </c>
      <c r="D204" s="50">
        <v>94673.00288</v>
      </c>
      <c r="E204" s="50">
        <f t="shared" si="6"/>
        <v>190299.88992000005</v>
      </c>
      <c r="F204" s="57">
        <f>Statsandelar!I204+E204</f>
        <v>12008885.488043003</v>
      </c>
      <c r="G204" s="74"/>
      <c r="H204" s="74"/>
      <c r="I204" s="83">
        <v>619</v>
      </c>
      <c r="J204" s="41" t="s">
        <v>228</v>
      </c>
      <c r="K204" s="50">
        <v>328897.72160000005</v>
      </c>
      <c r="L204" s="50">
        <v>78980.975360000011</v>
      </c>
      <c r="M204" s="75">
        <f t="shared" si="7"/>
        <v>249916.74624000004</v>
      </c>
      <c r="N204" s="57">
        <f>Statsandelar!AA204+M204</f>
        <v>11434229.987430723</v>
      </c>
    </row>
    <row r="205" spans="1:14" ht="13.8" x14ac:dyDescent="0.25">
      <c r="A205" s="31">
        <v>620</v>
      </c>
      <c r="B205" s="130" t="s">
        <v>229</v>
      </c>
      <c r="C205" s="50">
        <v>26827.992000000002</v>
      </c>
      <c r="D205" s="50">
        <v>65579.536000000007</v>
      </c>
      <c r="E205" s="84">
        <f t="shared" si="6"/>
        <v>-38751.544000000009</v>
      </c>
      <c r="F205" s="57">
        <f>Statsandelar!I205+E205</f>
        <v>15314659.004071984</v>
      </c>
      <c r="G205" s="74"/>
      <c r="H205" s="74"/>
      <c r="I205" s="83">
        <v>620</v>
      </c>
      <c r="J205" s="41" t="s">
        <v>229</v>
      </c>
      <c r="K205" s="50">
        <v>48438.440399999999</v>
      </c>
      <c r="L205" s="50">
        <v>44099.608000000007</v>
      </c>
      <c r="M205" s="75">
        <f t="shared" si="7"/>
        <v>4338.832399999992</v>
      </c>
      <c r="N205" s="57">
        <f>Statsandelar!AA205+M205</f>
        <v>14533162.897107728</v>
      </c>
    </row>
    <row r="206" spans="1:14" ht="13.8" x14ac:dyDescent="0.25">
      <c r="A206" s="31">
        <v>623</v>
      </c>
      <c r="B206" s="130" t="s">
        <v>230</v>
      </c>
      <c r="C206" s="50">
        <v>0</v>
      </c>
      <c r="D206" s="50">
        <v>127880.09520000001</v>
      </c>
      <c r="E206" s="84">
        <f t="shared" si="6"/>
        <v>-127880.09520000001</v>
      </c>
      <c r="F206" s="57">
        <f>Statsandelar!I206+E206</f>
        <v>8251556.5192459868</v>
      </c>
      <c r="G206" s="74"/>
      <c r="H206" s="74"/>
      <c r="I206" s="83">
        <v>623</v>
      </c>
      <c r="J206" s="41" t="s">
        <v>230</v>
      </c>
      <c r="K206" s="50">
        <v>0</v>
      </c>
      <c r="L206" s="50">
        <v>96805.752400000012</v>
      </c>
      <c r="M206" s="75">
        <f t="shared" si="7"/>
        <v>-96805.752400000012</v>
      </c>
      <c r="N206" s="57">
        <f>Statsandelar!AA206+M206</f>
        <v>8385253.1311266422</v>
      </c>
    </row>
    <row r="207" spans="1:14" ht="13.8" x14ac:dyDescent="0.25">
      <c r="A207" s="31">
        <v>624</v>
      </c>
      <c r="B207" s="130" t="s">
        <v>416</v>
      </c>
      <c r="C207" s="50">
        <v>153515.73200000002</v>
      </c>
      <c r="D207" s="50">
        <v>341073.20496000006</v>
      </c>
      <c r="E207" s="84">
        <f t="shared" si="6"/>
        <v>-187557.47296000004</v>
      </c>
      <c r="F207" s="57">
        <f>Statsandelar!I207+E207</f>
        <v>10350527.936269177</v>
      </c>
      <c r="G207" s="74"/>
      <c r="H207" s="74"/>
      <c r="I207" s="83">
        <v>624</v>
      </c>
      <c r="J207" s="41" t="s">
        <v>231</v>
      </c>
      <c r="K207" s="50">
        <v>130876.25600000002</v>
      </c>
      <c r="L207" s="50">
        <v>282379.74800000002</v>
      </c>
      <c r="M207" s="75">
        <f t="shared" si="7"/>
        <v>-151503.492</v>
      </c>
      <c r="N207" s="57">
        <f>Statsandelar!AA207+M207</f>
        <v>9724797.3202917911</v>
      </c>
    </row>
    <row r="208" spans="1:14" ht="13.8" x14ac:dyDescent="0.25">
      <c r="A208" s="31">
        <v>625</v>
      </c>
      <c r="B208" s="130" t="s">
        <v>232</v>
      </c>
      <c r="C208" s="50">
        <v>271260.80800000002</v>
      </c>
      <c r="D208" s="50">
        <v>104480.1244</v>
      </c>
      <c r="E208" s="50">
        <f t="shared" si="6"/>
        <v>166780.68360000002</v>
      </c>
      <c r="F208" s="57">
        <f>Statsandelar!I208+E208</f>
        <v>11839577.223182382</v>
      </c>
      <c r="G208" s="74"/>
      <c r="H208" s="74"/>
      <c r="I208" s="83">
        <v>625</v>
      </c>
      <c r="J208" s="41" t="s">
        <v>232</v>
      </c>
      <c r="K208" s="50">
        <v>21338.52</v>
      </c>
      <c r="L208" s="50">
        <v>73973.536000000007</v>
      </c>
      <c r="M208" s="75">
        <f t="shared" si="7"/>
        <v>-52635.016000000003</v>
      </c>
      <c r="N208" s="57">
        <f>Statsandelar!AA208+M208</f>
        <v>10901372.719100654</v>
      </c>
    </row>
    <row r="209" spans="1:14" ht="13.8" x14ac:dyDescent="0.25">
      <c r="A209" s="31">
        <v>626</v>
      </c>
      <c r="B209" s="130" t="s">
        <v>233</v>
      </c>
      <c r="C209" s="50">
        <v>53730.506200000003</v>
      </c>
      <c r="D209" s="50">
        <v>47694.208000000006</v>
      </c>
      <c r="E209" s="50">
        <f t="shared" si="6"/>
        <v>6036.2981999999975</v>
      </c>
      <c r="F209" s="57">
        <f>Statsandelar!I209+E209</f>
        <v>20530961.199559029</v>
      </c>
      <c r="G209" s="74"/>
      <c r="H209" s="74"/>
      <c r="I209" s="83">
        <v>626</v>
      </c>
      <c r="J209" s="41" t="s">
        <v>233</v>
      </c>
      <c r="K209" s="50">
        <v>49789.88</v>
      </c>
      <c r="L209" s="50">
        <v>81086.376000000004</v>
      </c>
      <c r="M209" s="75">
        <f t="shared" si="7"/>
        <v>-31296.496000000006</v>
      </c>
      <c r="N209" s="57">
        <f>Statsandelar!AA209+M209</f>
        <v>19498425.682716906</v>
      </c>
    </row>
    <row r="210" spans="1:14" ht="13.8" x14ac:dyDescent="0.25">
      <c r="A210" s="31">
        <v>630</v>
      </c>
      <c r="B210" s="130" t="s">
        <v>234</v>
      </c>
      <c r="C210" s="50">
        <v>208811.20440000002</v>
      </c>
      <c r="D210" s="50">
        <v>11923.552000000001</v>
      </c>
      <c r="E210" s="50">
        <f t="shared" si="6"/>
        <v>196887.65240000002</v>
      </c>
      <c r="F210" s="57">
        <f>Statsandelar!I210+E210</f>
        <v>7047625.3125412585</v>
      </c>
      <c r="G210" s="74"/>
      <c r="H210" s="74"/>
      <c r="I210" s="83">
        <v>630</v>
      </c>
      <c r="J210" s="41" t="s">
        <v>234</v>
      </c>
      <c r="K210" s="50">
        <v>153637.34399999998</v>
      </c>
      <c r="L210" s="50">
        <v>14225.68</v>
      </c>
      <c r="M210" s="75">
        <f t="shared" si="7"/>
        <v>139411.66399999999</v>
      </c>
      <c r="N210" s="57">
        <f>Statsandelar!AA210+M210</f>
        <v>6472417.6115189828</v>
      </c>
    </row>
    <row r="211" spans="1:14" ht="13.8" x14ac:dyDescent="0.25">
      <c r="A211" s="31">
        <v>631</v>
      </c>
      <c r="B211" s="130" t="s">
        <v>235</v>
      </c>
      <c r="C211" s="50">
        <v>14904.44</v>
      </c>
      <c r="D211" s="50">
        <v>692609.32680000004</v>
      </c>
      <c r="E211" s="84">
        <f t="shared" si="6"/>
        <v>-677704.88680000009</v>
      </c>
      <c r="F211" s="57">
        <f>Statsandelar!I211+E211</f>
        <v>3620831.1143622403</v>
      </c>
      <c r="G211" s="74"/>
      <c r="H211" s="74"/>
      <c r="I211" s="83">
        <v>631</v>
      </c>
      <c r="J211" s="41" t="s">
        <v>235</v>
      </c>
      <c r="K211" s="50">
        <v>14225.68</v>
      </c>
      <c r="L211" s="50">
        <v>706333.46336000005</v>
      </c>
      <c r="M211" s="75">
        <f t="shared" si="7"/>
        <v>-692107.78336</v>
      </c>
      <c r="N211" s="57">
        <f>Statsandelar!AA211+M211</f>
        <v>2957927.3520822581</v>
      </c>
    </row>
    <row r="212" spans="1:14" ht="13.8" x14ac:dyDescent="0.25">
      <c r="A212" s="31">
        <v>635</v>
      </c>
      <c r="B212" s="130" t="s">
        <v>236</v>
      </c>
      <c r="C212" s="50">
        <v>247413.70399999997</v>
      </c>
      <c r="D212" s="50">
        <v>707141.15579999995</v>
      </c>
      <c r="E212" s="84">
        <f t="shared" si="6"/>
        <v>-459727.45179999998</v>
      </c>
      <c r="F212" s="57">
        <f>Statsandelar!I212+E212</f>
        <v>18114322.828028068</v>
      </c>
      <c r="G212" s="74"/>
      <c r="H212" s="74"/>
      <c r="I212" s="83">
        <v>635</v>
      </c>
      <c r="J212" s="41" t="s">
        <v>236</v>
      </c>
      <c r="K212" s="50">
        <v>196314.38400000002</v>
      </c>
      <c r="L212" s="50">
        <v>610850.69919999992</v>
      </c>
      <c r="M212" s="75">
        <f t="shared" si="7"/>
        <v>-414536.3151999999</v>
      </c>
      <c r="N212" s="57">
        <f>Statsandelar!AA212+M212</f>
        <v>17041514.911131844</v>
      </c>
    </row>
    <row r="213" spans="1:14" ht="13.8" x14ac:dyDescent="0.25">
      <c r="A213" s="31">
        <v>636</v>
      </c>
      <c r="B213" s="130" t="s">
        <v>237</v>
      </c>
      <c r="C213" s="50">
        <v>463602.6062000001</v>
      </c>
      <c r="D213" s="50">
        <v>130339.3278</v>
      </c>
      <c r="E213" s="50">
        <f t="shared" si="6"/>
        <v>333263.27840000007</v>
      </c>
      <c r="F213" s="57">
        <f>Statsandelar!I213+E213</f>
        <v>23666945.448586654</v>
      </c>
      <c r="G213" s="74"/>
      <c r="H213" s="74"/>
      <c r="I213" s="83">
        <v>636</v>
      </c>
      <c r="J213" s="41" t="s">
        <v>237</v>
      </c>
      <c r="K213" s="50">
        <v>344332.58440000005</v>
      </c>
      <c r="L213" s="50">
        <v>156624.73679999998</v>
      </c>
      <c r="M213" s="75">
        <f t="shared" si="7"/>
        <v>187707.84760000007</v>
      </c>
      <c r="N213" s="57">
        <f>Statsandelar!AA213+M213</f>
        <v>22846544.725809801</v>
      </c>
    </row>
    <row r="214" spans="1:14" ht="13.8" x14ac:dyDescent="0.25">
      <c r="A214" s="31">
        <v>638</v>
      </c>
      <c r="B214" s="130" t="s">
        <v>417</v>
      </c>
      <c r="C214" s="50">
        <v>1057022.8848000001</v>
      </c>
      <c r="D214" s="50">
        <v>1242538.4494799997</v>
      </c>
      <c r="E214" s="84">
        <f t="shared" si="6"/>
        <v>-185515.5646799996</v>
      </c>
      <c r="F214" s="57">
        <f>Statsandelar!I214+E214</f>
        <v>67189500.648675829</v>
      </c>
      <c r="G214" s="74"/>
      <c r="H214" s="74"/>
      <c r="I214" s="83">
        <v>638</v>
      </c>
      <c r="J214" s="41" t="s">
        <v>238</v>
      </c>
      <c r="K214" s="50">
        <v>805458.00159999996</v>
      </c>
      <c r="L214" s="50">
        <v>1138523.8474400002</v>
      </c>
      <c r="M214" s="75">
        <f t="shared" si="7"/>
        <v>-333065.8458400002</v>
      </c>
      <c r="N214" s="57">
        <f>Statsandelar!AA214+M214</f>
        <v>61470435.312788308</v>
      </c>
    </row>
    <row r="215" spans="1:14" ht="13.8" x14ac:dyDescent="0.25">
      <c r="A215" s="31">
        <v>678</v>
      </c>
      <c r="B215" s="130" t="s">
        <v>418</v>
      </c>
      <c r="C215" s="50">
        <v>250767.20299999998</v>
      </c>
      <c r="D215" s="50">
        <v>608235.29195999994</v>
      </c>
      <c r="E215" s="84">
        <f t="shared" si="6"/>
        <v>-357468.08895999996</v>
      </c>
      <c r="F215" s="57">
        <f>Statsandelar!I215+E215</f>
        <v>69740755.29800038</v>
      </c>
      <c r="G215" s="74"/>
      <c r="H215" s="74"/>
      <c r="I215" s="83">
        <v>678</v>
      </c>
      <c r="J215" s="41" t="s">
        <v>239</v>
      </c>
      <c r="K215" s="50">
        <v>310262.0808</v>
      </c>
      <c r="L215" s="50">
        <v>402046.16816000006</v>
      </c>
      <c r="M215" s="75">
        <f t="shared" si="7"/>
        <v>-91784.087360000063</v>
      </c>
      <c r="N215" s="57">
        <f>Statsandelar!AA215+M215</f>
        <v>65055183.101850919</v>
      </c>
    </row>
    <row r="216" spans="1:14" ht="13.8" x14ac:dyDescent="0.25">
      <c r="A216" s="31">
        <v>680</v>
      </c>
      <c r="B216" s="130" t="s">
        <v>419</v>
      </c>
      <c r="C216" s="50">
        <v>667793.4341999999</v>
      </c>
      <c r="D216" s="50">
        <v>1952615.77996</v>
      </c>
      <c r="E216" s="84">
        <f t="shared" si="6"/>
        <v>-1284822.3457599999</v>
      </c>
      <c r="F216" s="57">
        <f>Statsandelar!I216+E216</f>
        <v>38040623.767023548</v>
      </c>
      <c r="G216" s="74"/>
      <c r="H216" s="74"/>
      <c r="I216" s="83">
        <v>680</v>
      </c>
      <c r="J216" s="41" t="s">
        <v>240</v>
      </c>
      <c r="K216" s="50">
        <v>629130.69800000009</v>
      </c>
      <c r="L216" s="50">
        <v>1812148.204776</v>
      </c>
      <c r="M216" s="75">
        <f t="shared" si="7"/>
        <v>-1183017.5067759999</v>
      </c>
      <c r="N216" s="57">
        <f>Statsandelar!AA216+M216</f>
        <v>34363350.755285077</v>
      </c>
    </row>
    <row r="217" spans="1:14" ht="13.8" x14ac:dyDescent="0.25">
      <c r="A217" s="31">
        <v>681</v>
      </c>
      <c r="B217" s="130" t="s">
        <v>241</v>
      </c>
      <c r="C217" s="50">
        <v>55146.428000000007</v>
      </c>
      <c r="D217" s="50">
        <v>68560.423999999999</v>
      </c>
      <c r="E217" s="84">
        <f t="shared" si="6"/>
        <v>-13413.995999999992</v>
      </c>
      <c r="F217" s="57">
        <f>Statsandelar!I217+E217</f>
        <v>12453050.608697649</v>
      </c>
      <c r="G217" s="74"/>
      <c r="H217" s="74"/>
      <c r="I217" s="83">
        <v>681</v>
      </c>
      <c r="J217" s="41" t="s">
        <v>241</v>
      </c>
      <c r="K217" s="50">
        <v>11380.544000000002</v>
      </c>
      <c r="L217" s="50">
        <v>102424.89600000001</v>
      </c>
      <c r="M217" s="75">
        <f t="shared" si="7"/>
        <v>-91044.352000000014</v>
      </c>
      <c r="N217" s="57">
        <f>Statsandelar!AA217+M217</f>
        <v>11831611.445925696</v>
      </c>
    </row>
    <row r="218" spans="1:14" ht="13.8" x14ac:dyDescent="0.25">
      <c r="A218" s="31">
        <v>683</v>
      </c>
      <c r="B218" s="130" t="s">
        <v>242</v>
      </c>
      <c r="C218" s="50">
        <v>211643.04800000001</v>
      </c>
      <c r="D218" s="50">
        <v>169910.61600000001</v>
      </c>
      <c r="E218" s="50">
        <f t="shared" si="6"/>
        <v>41732.432000000001</v>
      </c>
      <c r="F218" s="57">
        <f>Statsandelar!I218+E218</f>
        <v>21617463.759087946</v>
      </c>
      <c r="G218" s="74"/>
      <c r="H218" s="74"/>
      <c r="I218" s="83">
        <v>683</v>
      </c>
      <c r="J218" s="41" t="s">
        <v>242</v>
      </c>
      <c r="K218" s="50">
        <v>119495.712</v>
      </c>
      <c r="L218" s="50">
        <v>107503.46376000001</v>
      </c>
      <c r="M218" s="75">
        <f t="shared" si="7"/>
        <v>11992.248239999986</v>
      </c>
      <c r="N218" s="57">
        <f>Statsandelar!AA218+M218</f>
        <v>21233740.61054258</v>
      </c>
    </row>
    <row r="219" spans="1:14" ht="13.8" x14ac:dyDescent="0.25">
      <c r="A219" s="31">
        <v>684</v>
      </c>
      <c r="B219" s="130" t="s">
        <v>420</v>
      </c>
      <c r="C219" s="50">
        <v>934955.52120000008</v>
      </c>
      <c r="D219" s="50">
        <v>4172375.7615919998</v>
      </c>
      <c r="E219" s="84">
        <f t="shared" si="6"/>
        <v>-3237420.2403919995</v>
      </c>
      <c r="F219" s="57">
        <f>Statsandelar!I219+E219</f>
        <v>63421999.820798129</v>
      </c>
      <c r="G219" s="74"/>
      <c r="H219" s="74"/>
      <c r="I219" s="83">
        <v>684</v>
      </c>
      <c r="J219" s="41" t="s">
        <v>243</v>
      </c>
      <c r="K219" s="50">
        <v>749835.59279999998</v>
      </c>
      <c r="L219" s="50">
        <v>3934281.0895920009</v>
      </c>
      <c r="M219" s="75">
        <f t="shared" si="7"/>
        <v>-3184445.4967920007</v>
      </c>
      <c r="N219" s="57">
        <f>Statsandelar!AA219+M219</f>
        <v>57838007.636834309</v>
      </c>
    </row>
    <row r="220" spans="1:14" ht="13.8" x14ac:dyDescent="0.25">
      <c r="A220" s="31">
        <v>686</v>
      </c>
      <c r="B220" s="130" t="s">
        <v>244</v>
      </c>
      <c r="C220" s="50">
        <v>76012.644</v>
      </c>
      <c r="D220" s="50">
        <v>81527.286800000002</v>
      </c>
      <c r="E220" s="84">
        <f t="shared" si="6"/>
        <v>-5514.6428000000014</v>
      </c>
      <c r="F220" s="57">
        <f>Statsandelar!I220+E220</f>
        <v>13358922.42710224</v>
      </c>
      <c r="G220" s="74"/>
      <c r="H220" s="74"/>
      <c r="I220" s="83">
        <v>686</v>
      </c>
      <c r="J220" s="41" t="s">
        <v>244</v>
      </c>
      <c r="K220" s="50">
        <v>64086.688400000006</v>
      </c>
      <c r="L220" s="50">
        <v>43672.837599999999</v>
      </c>
      <c r="M220" s="75">
        <f t="shared" si="7"/>
        <v>20413.850800000007</v>
      </c>
      <c r="N220" s="57">
        <f>Statsandelar!AA220+M220</f>
        <v>12554174.64293981</v>
      </c>
    </row>
    <row r="221" spans="1:14" ht="13.8" x14ac:dyDescent="0.25">
      <c r="A221" s="31">
        <v>687</v>
      </c>
      <c r="B221" s="130" t="s">
        <v>245</v>
      </c>
      <c r="C221" s="50">
        <v>207246.23819999999</v>
      </c>
      <c r="D221" s="50">
        <v>19375.772000000001</v>
      </c>
      <c r="E221" s="50">
        <f t="shared" si="6"/>
        <v>187870.4662</v>
      </c>
      <c r="F221" s="57">
        <f>Statsandelar!I221+E221</f>
        <v>8552927.5600176249</v>
      </c>
      <c r="G221" s="74"/>
      <c r="H221" s="74"/>
      <c r="I221" s="83">
        <v>687</v>
      </c>
      <c r="J221" s="41" t="s">
        <v>245</v>
      </c>
      <c r="K221" s="50">
        <v>227610.88</v>
      </c>
      <c r="L221" s="50">
        <v>18493.384000000002</v>
      </c>
      <c r="M221" s="75">
        <f t="shared" si="7"/>
        <v>209117.49600000001</v>
      </c>
      <c r="N221" s="57">
        <f>Statsandelar!AA221+M221</f>
        <v>8962966.3936989661</v>
      </c>
    </row>
    <row r="222" spans="1:14" ht="13.8" x14ac:dyDescent="0.25">
      <c r="A222" s="31">
        <v>689</v>
      </c>
      <c r="B222" s="130" t="s">
        <v>246</v>
      </c>
      <c r="C222" s="50">
        <v>70050.868000000002</v>
      </c>
      <c r="D222" s="50">
        <v>93003.705600000001</v>
      </c>
      <c r="E222" s="84">
        <f t="shared" si="6"/>
        <v>-22952.837599999999</v>
      </c>
      <c r="F222" s="57">
        <f>Statsandelar!I222+E222</f>
        <v>11034177.304749683</v>
      </c>
      <c r="G222" s="74"/>
      <c r="H222" s="74"/>
      <c r="I222" s="83">
        <v>689</v>
      </c>
      <c r="J222" s="41" t="s">
        <v>246</v>
      </c>
      <c r="K222" s="50">
        <v>73973.536000000007</v>
      </c>
      <c r="L222" s="50">
        <v>142825.8272</v>
      </c>
      <c r="M222" s="75">
        <f t="shared" si="7"/>
        <v>-68852.291199999992</v>
      </c>
      <c r="N222" s="57">
        <f>Statsandelar!AA222+M222</f>
        <v>10160394.656400133</v>
      </c>
    </row>
    <row r="223" spans="1:14" ht="13.8" x14ac:dyDescent="0.25">
      <c r="A223" s="31">
        <v>691</v>
      </c>
      <c r="B223" s="130" t="s">
        <v>247</v>
      </c>
      <c r="C223" s="50">
        <v>114764.18800000001</v>
      </c>
      <c r="D223" s="50">
        <v>162532.91820000001</v>
      </c>
      <c r="E223" s="84">
        <f t="shared" si="6"/>
        <v>-47768.730200000005</v>
      </c>
      <c r="F223" s="57">
        <f>Statsandelar!I223+E223</f>
        <v>12745613.470809896</v>
      </c>
      <c r="G223" s="74"/>
      <c r="H223" s="74"/>
      <c r="I223" s="83">
        <v>691</v>
      </c>
      <c r="J223" s="41" t="s">
        <v>247</v>
      </c>
      <c r="K223" s="50">
        <v>54057.584000000003</v>
      </c>
      <c r="L223" s="50">
        <v>128031.12000000001</v>
      </c>
      <c r="M223" s="75">
        <f t="shared" si="7"/>
        <v>-73973.536000000007</v>
      </c>
      <c r="N223" s="57">
        <f>Statsandelar!AA223+M223</f>
        <v>11739694.946073471</v>
      </c>
    </row>
    <row r="224" spans="1:14" ht="13.8" x14ac:dyDescent="0.25">
      <c r="A224" s="31">
        <v>694</v>
      </c>
      <c r="B224" s="130" t="s">
        <v>248</v>
      </c>
      <c r="C224" s="50">
        <v>1200105.5088</v>
      </c>
      <c r="D224" s="50">
        <v>651100.46139999991</v>
      </c>
      <c r="E224" s="50">
        <f t="shared" si="6"/>
        <v>549005.04740000004</v>
      </c>
      <c r="F224" s="57">
        <f>Statsandelar!I224+E224</f>
        <v>49367723.130059302</v>
      </c>
      <c r="G224" s="74"/>
      <c r="H224" s="74"/>
      <c r="I224" s="83">
        <v>694</v>
      </c>
      <c r="J224" s="41" t="s">
        <v>248</v>
      </c>
      <c r="K224" s="50">
        <v>1054336.2732000002</v>
      </c>
      <c r="L224" s="50">
        <v>617124.22408000007</v>
      </c>
      <c r="M224" s="75">
        <f t="shared" si="7"/>
        <v>437212.0491200001</v>
      </c>
      <c r="N224" s="57">
        <f>Statsandelar!AA224+M224</f>
        <v>44504435.399304822</v>
      </c>
    </row>
    <row r="225" spans="1:14" ht="13.8" x14ac:dyDescent="0.25">
      <c r="A225" s="31">
        <v>697</v>
      </c>
      <c r="B225" s="130" t="s">
        <v>249</v>
      </c>
      <c r="C225" s="50">
        <v>46203.764000000003</v>
      </c>
      <c r="D225" s="50">
        <v>35770.656000000003</v>
      </c>
      <c r="E225" s="50">
        <f t="shared" si="6"/>
        <v>10433.108</v>
      </c>
      <c r="F225" s="57">
        <f>Statsandelar!I225+E225</f>
        <v>6088242.9165991303</v>
      </c>
      <c r="G225" s="74"/>
      <c r="H225" s="74"/>
      <c r="I225" s="83">
        <v>697</v>
      </c>
      <c r="J225" s="41" t="s">
        <v>249</v>
      </c>
      <c r="K225" s="50">
        <v>32719.064000000002</v>
      </c>
      <c r="L225" s="50">
        <v>11380.544000000002</v>
      </c>
      <c r="M225" s="75">
        <f t="shared" si="7"/>
        <v>21338.52</v>
      </c>
      <c r="N225" s="57">
        <f>Statsandelar!AA225+M225</f>
        <v>6174322.9295764919</v>
      </c>
    </row>
    <row r="226" spans="1:14" ht="13.8" x14ac:dyDescent="0.25">
      <c r="A226" s="31">
        <v>698</v>
      </c>
      <c r="B226" s="130" t="s">
        <v>250</v>
      </c>
      <c r="C226" s="50">
        <v>971098.78819999995</v>
      </c>
      <c r="D226" s="50">
        <v>6977166.3125479994</v>
      </c>
      <c r="E226" s="84">
        <f t="shared" si="6"/>
        <v>-6006067.5243479991</v>
      </c>
      <c r="F226" s="57">
        <f>Statsandelar!I226+E226</f>
        <v>117231708.0470614</v>
      </c>
      <c r="G226" s="74"/>
      <c r="H226" s="74"/>
      <c r="I226" s="83">
        <v>698</v>
      </c>
      <c r="J226" s="41" t="s">
        <v>250</v>
      </c>
      <c r="K226" s="50">
        <v>543918.87480000011</v>
      </c>
      <c r="L226" s="50">
        <v>6240206.9148719972</v>
      </c>
      <c r="M226" s="75">
        <f t="shared" si="7"/>
        <v>-5696288.0400719969</v>
      </c>
      <c r="N226" s="57">
        <f>Statsandelar!AA226+M226</f>
        <v>107992954.89570302</v>
      </c>
    </row>
    <row r="227" spans="1:14" ht="13.8" x14ac:dyDescent="0.25">
      <c r="A227" s="31">
        <v>700</v>
      </c>
      <c r="B227" s="130" t="s">
        <v>421</v>
      </c>
      <c r="C227" s="50">
        <v>107311.96799999999</v>
      </c>
      <c r="D227" s="50">
        <v>191253.77408000003</v>
      </c>
      <c r="E227" s="84">
        <f t="shared" si="6"/>
        <v>-83941.806080000038</v>
      </c>
      <c r="F227" s="57">
        <f>Statsandelar!I227+E227</f>
        <v>12228736.852655241</v>
      </c>
      <c r="G227" s="74"/>
      <c r="H227" s="74"/>
      <c r="I227" s="83">
        <v>700</v>
      </c>
      <c r="J227" s="41" t="s">
        <v>251</v>
      </c>
      <c r="K227" s="50">
        <v>185076.0968</v>
      </c>
      <c r="L227" s="50">
        <v>158431.39816000001</v>
      </c>
      <c r="M227" s="75">
        <f t="shared" si="7"/>
        <v>26644.698639999988</v>
      </c>
      <c r="N227" s="57">
        <f>Statsandelar!AA227+M227</f>
        <v>12001381.227963975</v>
      </c>
    </row>
    <row r="228" spans="1:14" ht="13.8" x14ac:dyDescent="0.25">
      <c r="A228" s="31">
        <v>702</v>
      </c>
      <c r="B228" s="130" t="s">
        <v>252</v>
      </c>
      <c r="C228" s="50">
        <v>29808.880000000001</v>
      </c>
      <c r="D228" s="50">
        <v>104927.25760000003</v>
      </c>
      <c r="E228" s="84">
        <f t="shared" si="6"/>
        <v>-75118.377600000022</v>
      </c>
      <c r="F228" s="57">
        <f>Statsandelar!I228+E228</f>
        <v>14855328.771945069</v>
      </c>
      <c r="G228" s="74"/>
      <c r="H228" s="74"/>
      <c r="I228" s="83">
        <v>702</v>
      </c>
      <c r="J228" s="41" t="s">
        <v>252</v>
      </c>
      <c r="K228" s="50">
        <v>39831.904000000002</v>
      </c>
      <c r="L228" s="50">
        <v>83945.73768000002</v>
      </c>
      <c r="M228" s="75">
        <f t="shared" si="7"/>
        <v>-44113.833680000018</v>
      </c>
      <c r="N228" s="57">
        <f>Statsandelar!AA228+M228</f>
        <v>13985761.719779227</v>
      </c>
    </row>
    <row r="229" spans="1:14" ht="13.8" x14ac:dyDescent="0.25">
      <c r="A229" s="31">
        <v>704</v>
      </c>
      <c r="B229" s="130" t="s">
        <v>253</v>
      </c>
      <c r="C229" s="50">
        <v>342876.6422</v>
      </c>
      <c r="D229" s="50">
        <v>301218.73240000004</v>
      </c>
      <c r="E229" s="50">
        <f t="shared" si="6"/>
        <v>41657.909799999965</v>
      </c>
      <c r="F229" s="57">
        <f>Statsandelar!I229+E229</f>
        <v>7805965.613813852</v>
      </c>
      <c r="G229" s="74"/>
      <c r="H229" s="74"/>
      <c r="I229" s="83">
        <v>704</v>
      </c>
      <c r="J229" s="41" t="s">
        <v>253</v>
      </c>
      <c r="K229" s="50">
        <v>412829.23360000009</v>
      </c>
      <c r="L229" s="50">
        <v>324611.52421600011</v>
      </c>
      <c r="M229" s="75">
        <f t="shared" si="7"/>
        <v>88217.709383999987</v>
      </c>
      <c r="N229" s="57">
        <f>Statsandelar!AA229+M229</f>
        <v>6504218.5761785377</v>
      </c>
    </row>
    <row r="230" spans="1:14" ht="13.8" x14ac:dyDescent="0.25">
      <c r="A230" s="31">
        <v>707</v>
      </c>
      <c r="B230" s="130" t="s">
        <v>254</v>
      </c>
      <c r="C230" s="50">
        <v>19375.772000000001</v>
      </c>
      <c r="D230" s="50">
        <v>32938.812400000003</v>
      </c>
      <c r="E230" s="84">
        <f t="shared" si="6"/>
        <v>-13563.040400000002</v>
      </c>
      <c r="F230" s="57">
        <f>Statsandelar!I230+E230</f>
        <v>9920739.0522384401</v>
      </c>
      <c r="G230" s="74"/>
      <c r="H230" s="74"/>
      <c r="I230" s="83">
        <v>707</v>
      </c>
      <c r="J230" s="41" t="s">
        <v>254</v>
      </c>
      <c r="K230" s="50">
        <v>22761.088000000003</v>
      </c>
      <c r="L230" s="50">
        <v>36133.227200000001</v>
      </c>
      <c r="M230" s="75">
        <f t="shared" si="7"/>
        <v>-13372.139199999998</v>
      </c>
      <c r="N230" s="57">
        <f>Statsandelar!AA230+M230</f>
        <v>9527716.024658693</v>
      </c>
    </row>
    <row r="231" spans="1:14" ht="13.8" x14ac:dyDescent="0.25">
      <c r="A231" s="31">
        <v>710</v>
      </c>
      <c r="B231" s="130" t="s">
        <v>422</v>
      </c>
      <c r="C231" s="50">
        <v>469787.94879999995</v>
      </c>
      <c r="D231" s="50">
        <v>1541880.7128839998</v>
      </c>
      <c r="E231" s="84">
        <f t="shared" si="6"/>
        <v>-1072092.7640839999</v>
      </c>
      <c r="F231" s="57">
        <f>Statsandelar!I231+E231</f>
        <v>70498431.465789959</v>
      </c>
      <c r="G231" s="74"/>
      <c r="H231" s="74"/>
      <c r="I231" s="83">
        <v>710</v>
      </c>
      <c r="J231" s="41" t="s">
        <v>255</v>
      </c>
      <c r="K231" s="50">
        <v>327475.15360000008</v>
      </c>
      <c r="L231" s="50">
        <v>1483987.3734000002</v>
      </c>
      <c r="M231" s="75">
        <f t="shared" si="7"/>
        <v>-1156512.2198000001</v>
      </c>
      <c r="N231" s="57">
        <f>Statsandelar!AA231+M231</f>
        <v>63439575.026606716</v>
      </c>
    </row>
    <row r="232" spans="1:14" ht="13.8" x14ac:dyDescent="0.25">
      <c r="A232" s="31">
        <v>729</v>
      </c>
      <c r="B232" s="130" t="s">
        <v>256</v>
      </c>
      <c r="C232" s="50">
        <v>165588.3284</v>
      </c>
      <c r="D232" s="50">
        <v>236533.46279999998</v>
      </c>
      <c r="E232" s="84">
        <f t="shared" si="6"/>
        <v>-70945.134399999981</v>
      </c>
      <c r="F232" s="57">
        <f>Statsandelar!I232+E232</f>
        <v>36190476.988580227</v>
      </c>
      <c r="G232" s="74"/>
      <c r="H232" s="74"/>
      <c r="I232" s="83">
        <v>729</v>
      </c>
      <c r="J232" s="41" t="s">
        <v>256</v>
      </c>
      <c r="K232" s="50">
        <v>119495.71200000001</v>
      </c>
      <c r="L232" s="50">
        <v>267087.14199999999</v>
      </c>
      <c r="M232" s="75">
        <f t="shared" si="7"/>
        <v>-147591.43</v>
      </c>
      <c r="N232" s="57">
        <f>Statsandelar!AA232+M232</f>
        <v>34083144.30964075</v>
      </c>
    </row>
    <row r="233" spans="1:14" ht="13.8" x14ac:dyDescent="0.25">
      <c r="A233" s="31">
        <v>732</v>
      </c>
      <c r="B233" s="130" t="s">
        <v>257</v>
      </c>
      <c r="C233" s="50">
        <v>34280.212</v>
      </c>
      <c r="D233" s="50">
        <v>101469.42752</v>
      </c>
      <c r="E233" s="84">
        <f t="shared" si="6"/>
        <v>-67189.215519999998</v>
      </c>
      <c r="F233" s="57">
        <f>Statsandelar!I233+E233</f>
        <v>21600181.103956975</v>
      </c>
      <c r="G233" s="74"/>
      <c r="H233" s="74"/>
      <c r="I233" s="83">
        <v>732</v>
      </c>
      <c r="J233" s="41" t="s">
        <v>257</v>
      </c>
      <c r="K233" s="50">
        <v>7112.84</v>
      </c>
      <c r="L233" s="50">
        <v>110405.50248000002</v>
      </c>
      <c r="M233" s="75">
        <f t="shared" si="7"/>
        <v>-103292.66248000003</v>
      </c>
      <c r="N233" s="57">
        <f>Statsandelar!AA233+M233</f>
        <v>20752942.64255761</v>
      </c>
    </row>
    <row r="234" spans="1:14" ht="13.8" x14ac:dyDescent="0.25">
      <c r="A234" s="31">
        <v>734</v>
      </c>
      <c r="B234" s="130" t="s">
        <v>258</v>
      </c>
      <c r="C234" s="50">
        <v>805212.37100000016</v>
      </c>
      <c r="D234" s="50">
        <v>1289293.6777599999</v>
      </c>
      <c r="E234" s="84">
        <f t="shared" si="6"/>
        <v>-484081.30675999972</v>
      </c>
      <c r="F234" s="57">
        <f>Statsandelar!I234+E234</f>
        <v>131249169.65744419</v>
      </c>
      <c r="G234" s="74"/>
      <c r="H234" s="74"/>
      <c r="I234" s="83">
        <v>734</v>
      </c>
      <c r="J234" s="41" t="s">
        <v>258</v>
      </c>
      <c r="K234" s="50">
        <v>444125.72960000002</v>
      </c>
      <c r="L234" s="50">
        <v>1155694.2431999999</v>
      </c>
      <c r="M234" s="75">
        <f t="shared" si="7"/>
        <v>-711568.51359999995</v>
      </c>
      <c r="N234" s="57">
        <f>Statsandelar!AA234+M234</f>
        <v>122657015.73152861</v>
      </c>
    </row>
    <row r="235" spans="1:14" ht="13.8" x14ac:dyDescent="0.25">
      <c r="A235" s="31">
        <v>738</v>
      </c>
      <c r="B235" s="130" t="s">
        <v>423</v>
      </c>
      <c r="C235" s="50">
        <v>196813.13020000001</v>
      </c>
      <c r="D235" s="50">
        <v>257459.29655999999</v>
      </c>
      <c r="E235" s="84">
        <f t="shared" si="6"/>
        <v>-60646.166359999974</v>
      </c>
      <c r="F235" s="57">
        <f>Statsandelar!I235+E235</f>
        <v>5397620.6432590764</v>
      </c>
      <c r="G235" s="74"/>
      <c r="H235" s="74"/>
      <c r="I235" s="83">
        <v>738</v>
      </c>
      <c r="J235" s="41" t="s">
        <v>259</v>
      </c>
      <c r="K235" s="50">
        <v>130876.25599999999</v>
      </c>
      <c r="L235" s="50">
        <v>232191.54896000004</v>
      </c>
      <c r="M235" s="75">
        <f t="shared" si="7"/>
        <v>-101315.29296000005</v>
      </c>
      <c r="N235" s="57">
        <f>Statsandelar!AA235+M235</f>
        <v>5292033.3051181911</v>
      </c>
    </row>
    <row r="236" spans="1:14" ht="13.8" x14ac:dyDescent="0.25">
      <c r="A236" s="31">
        <v>739</v>
      </c>
      <c r="B236" s="130" t="s">
        <v>260</v>
      </c>
      <c r="C236" s="50">
        <v>144573.068</v>
      </c>
      <c r="D236" s="50">
        <v>25218.312480000001</v>
      </c>
      <c r="E236" s="50">
        <f t="shared" si="6"/>
        <v>119354.75552000001</v>
      </c>
      <c r="F236" s="57">
        <f>Statsandelar!I236+E236</f>
        <v>14002265.591233015</v>
      </c>
      <c r="G236" s="74"/>
      <c r="H236" s="74"/>
      <c r="I236" s="83">
        <v>739</v>
      </c>
      <c r="J236" s="41" t="s">
        <v>260</v>
      </c>
      <c r="K236" s="50">
        <v>136637.65640000001</v>
      </c>
      <c r="L236" s="50">
        <v>0</v>
      </c>
      <c r="M236" s="75">
        <f t="shared" si="7"/>
        <v>136637.65640000001</v>
      </c>
      <c r="N236" s="57">
        <f>Statsandelar!AA236+M236</f>
        <v>13015093.270454353</v>
      </c>
    </row>
    <row r="237" spans="1:14" ht="13.8" x14ac:dyDescent="0.25">
      <c r="A237" s="31">
        <v>740</v>
      </c>
      <c r="B237" s="130" t="s">
        <v>424</v>
      </c>
      <c r="C237" s="50">
        <v>485884.74400000012</v>
      </c>
      <c r="D237" s="50">
        <v>604613.51303999999</v>
      </c>
      <c r="E237" s="84">
        <f t="shared" si="6"/>
        <v>-118728.76903999987</v>
      </c>
      <c r="F237" s="57">
        <f>Statsandelar!I237+E237</f>
        <v>97972462.739549711</v>
      </c>
      <c r="G237" s="74"/>
      <c r="H237" s="74"/>
      <c r="I237" s="83">
        <v>740</v>
      </c>
      <c r="J237" s="41" t="s">
        <v>261</v>
      </c>
      <c r="K237" s="50">
        <v>442489.77640000003</v>
      </c>
      <c r="L237" s="50">
        <v>560321.08383999998</v>
      </c>
      <c r="M237" s="75">
        <f t="shared" si="7"/>
        <v>-117831.30743999995</v>
      </c>
      <c r="N237" s="57">
        <f>Statsandelar!AA237+M237</f>
        <v>92457604.14569442</v>
      </c>
    </row>
    <row r="238" spans="1:14" ht="13.8" x14ac:dyDescent="0.25">
      <c r="A238" s="31">
        <v>742</v>
      </c>
      <c r="B238" s="130" t="s">
        <v>262</v>
      </c>
      <c r="C238" s="50">
        <v>11998.074199999999</v>
      </c>
      <c r="D238" s="50">
        <v>11923.552000000001</v>
      </c>
      <c r="E238" s="50">
        <f t="shared" si="6"/>
        <v>74.522199999997611</v>
      </c>
      <c r="F238" s="57">
        <f>Statsandelar!I238+E238</f>
        <v>4853178.8910612203</v>
      </c>
      <c r="G238" s="74"/>
      <c r="H238" s="74"/>
      <c r="I238" s="83">
        <v>742</v>
      </c>
      <c r="J238" s="41" t="s">
        <v>262</v>
      </c>
      <c r="K238" s="50">
        <v>11380.544000000002</v>
      </c>
      <c r="L238" s="50">
        <v>22761.088000000003</v>
      </c>
      <c r="M238" s="75">
        <f t="shared" si="7"/>
        <v>-11380.544000000002</v>
      </c>
      <c r="N238" s="57">
        <f>Statsandelar!AA238+M238</f>
        <v>5031421.8564377278</v>
      </c>
    </row>
    <row r="239" spans="1:14" ht="13.8" x14ac:dyDescent="0.25">
      <c r="A239" s="31">
        <v>743</v>
      </c>
      <c r="B239" s="130" t="s">
        <v>263</v>
      </c>
      <c r="C239" s="50">
        <v>1147641.8800000001</v>
      </c>
      <c r="D239" s="50">
        <v>1381477.63916</v>
      </c>
      <c r="E239" s="84">
        <f t="shared" si="6"/>
        <v>-233835.7591599999</v>
      </c>
      <c r="F239" s="57">
        <f>Statsandelar!I239+E239</f>
        <v>123365308.19660078</v>
      </c>
      <c r="G239" s="74"/>
      <c r="H239" s="74"/>
      <c r="I239" s="83">
        <v>743</v>
      </c>
      <c r="J239" s="41" t="s">
        <v>263</v>
      </c>
      <c r="K239" s="50">
        <v>1148296.8896000001</v>
      </c>
      <c r="L239" s="50">
        <v>1304992.7548000002</v>
      </c>
      <c r="M239" s="75">
        <f t="shared" si="7"/>
        <v>-156695.86520000012</v>
      </c>
      <c r="N239" s="57">
        <f>Statsandelar!AA239+M239</f>
        <v>115513159.47156225</v>
      </c>
    </row>
    <row r="240" spans="1:14" ht="13.8" x14ac:dyDescent="0.25">
      <c r="A240" s="31">
        <v>746</v>
      </c>
      <c r="B240" s="130" t="s">
        <v>264</v>
      </c>
      <c r="C240" s="50">
        <v>97102.426600000006</v>
      </c>
      <c r="D240" s="50">
        <v>110367.37820000001</v>
      </c>
      <c r="E240" s="84">
        <f t="shared" si="6"/>
        <v>-13264.9516</v>
      </c>
      <c r="F240" s="57">
        <f>Statsandelar!I240+E240</f>
        <v>21081689.451374751</v>
      </c>
      <c r="G240" s="74"/>
      <c r="H240" s="74"/>
      <c r="I240" s="83">
        <v>746</v>
      </c>
      <c r="J240" s="41" t="s">
        <v>264</v>
      </c>
      <c r="K240" s="50">
        <v>34212.760399999999</v>
      </c>
      <c r="L240" s="50">
        <v>91044.352000000014</v>
      </c>
      <c r="M240" s="75">
        <f t="shared" si="7"/>
        <v>-56831.591600000014</v>
      </c>
      <c r="N240" s="57">
        <f>Statsandelar!AA240+M240</f>
        <v>20076317.916802801</v>
      </c>
    </row>
    <row r="241" spans="1:14" ht="13.8" x14ac:dyDescent="0.25">
      <c r="A241" s="31">
        <v>747</v>
      </c>
      <c r="B241" s="130" t="s">
        <v>425</v>
      </c>
      <c r="C241" s="50">
        <v>147703.00040000002</v>
      </c>
      <c r="D241" s="50">
        <v>132724.03820000001</v>
      </c>
      <c r="E241" s="50">
        <f t="shared" si="6"/>
        <v>14978.962200000009</v>
      </c>
      <c r="F241" s="57">
        <f>Statsandelar!I241+E241</f>
        <v>5819589.111575461</v>
      </c>
      <c r="G241" s="74"/>
      <c r="H241" s="74"/>
      <c r="I241" s="83">
        <v>747</v>
      </c>
      <c r="J241" s="41" t="s">
        <v>265</v>
      </c>
      <c r="K241" s="50">
        <v>136566.52799999999</v>
      </c>
      <c r="L241" s="50">
        <v>137989.09600000002</v>
      </c>
      <c r="M241" s="75">
        <f t="shared" si="7"/>
        <v>-1422.5680000000284</v>
      </c>
      <c r="N241" s="57">
        <f>Statsandelar!AA241+M241</f>
        <v>5439082.0503556328</v>
      </c>
    </row>
    <row r="242" spans="1:14" ht="13.8" x14ac:dyDescent="0.25">
      <c r="A242" s="31">
        <v>748</v>
      </c>
      <c r="B242" s="130" t="s">
        <v>266</v>
      </c>
      <c r="C242" s="50">
        <v>448698.16620000009</v>
      </c>
      <c r="D242" s="50">
        <v>73031.756000000008</v>
      </c>
      <c r="E242" s="50">
        <f t="shared" si="6"/>
        <v>375666.4102000001</v>
      </c>
      <c r="F242" s="57">
        <f>Statsandelar!I242+E242</f>
        <v>20399917.3193736</v>
      </c>
      <c r="G242" s="74"/>
      <c r="H242" s="74"/>
      <c r="I242" s="83">
        <v>748</v>
      </c>
      <c r="J242" s="41" t="s">
        <v>266</v>
      </c>
      <c r="K242" s="50">
        <v>466815.68919999996</v>
      </c>
      <c r="L242" s="50">
        <v>96051.791360000017</v>
      </c>
      <c r="M242" s="75">
        <f t="shared" si="7"/>
        <v>370763.89783999993</v>
      </c>
      <c r="N242" s="57">
        <f>Statsandelar!AA242+M242</f>
        <v>18985351.535979696</v>
      </c>
    </row>
    <row r="243" spans="1:14" ht="13.8" x14ac:dyDescent="0.25">
      <c r="A243" s="31">
        <v>749</v>
      </c>
      <c r="B243" s="130" t="s">
        <v>267</v>
      </c>
      <c r="C243" s="50">
        <v>591929.83460000018</v>
      </c>
      <c r="D243" s="50">
        <v>507163.81298799993</v>
      </c>
      <c r="E243" s="50">
        <f t="shared" si="6"/>
        <v>84766.021612000244</v>
      </c>
      <c r="F243" s="57">
        <f>Statsandelar!I243+E243</f>
        <v>44110438.32761097</v>
      </c>
      <c r="G243" s="74"/>
      <c r="H243" s="74"/>
      <c r="I243" s="83">
        <v>749</v>
      </c>
      <c r="J243" s="41" t="s">
        <v>267</v>
      </c>
      <c r="K243" s="50">
        <v>812641.97</v>
      </c>
      <c r="L243" s="50">
        <v>519773.62813600001</v>
      </c>
      <c r="M243" s="75">
        <f t="shared" si="7"/>
        <v>292868.34186399996</v>
      </c>
      <c r="N243" s="57">
        <f>Statsandelar!AA243+M243</f>
        <v>41144867.314911135</v>
      </c>
    </row>
    <row r="244" spans="1:14" ht="13.8" x14ac:dyDescent="0.25">
      <c r="A244" s="31">
        <v>751</v>
      </c>
      <c r="B244" s="130" t="s">
        <v>268</v>
      </c>
      <c r="C244" s="50">
        <v>62747.6924</v>
      </c>
      <c r="D244" s="50">
        <v>71541.312000000005</v>
      </c>
      <c r="E244" s="84">
        <f t="shared" si="6"/>
        <v>-8793.6196000000054</v>
      </c>
      <c r="F244" s="57">
        <f>Statsandelar!I244+E244</f>
        <v>10117131.849411232</v>
      </c>
      <c r="G244" s="74"/>
      <c r="H244" s="74"/>
      <c r="I244" s="83">
        <v>751</v>
      </c>
      <c r="J244" s="41" t="s">
        <v>268</v>
      </c>
      <c r="K244" s="50">
        <v>30016.184799999999</v>
      </c>
      <c r="L244" s="50">
        <v>36986.768000000004</v>
      </c>
      <c r="M244" s="75">
        <f t="shared" si="7"/>
        <v>-6970.5832000000046</v>
      </c>
      <c r="N244" s="57">
        <f>Statsandelar!AA244+M244</f>
        <v>9426091.8451533169</v>
      </c>
    </row>
    <row r="245" spans="1:14" ht="13.8" x14ac:dyDescent="0.25">
      <c r="A245" s="31">
        <v>753</v>
      </c>
      <c r="B245" s="130" t="s">
        <v>426</v>
      </c>
      <c r="C245" s="50">
        <v>1262853.2011999998</v>
      </c>
      <c r="D245" s="50">
        <v>1479857.3762679999</v>
      </c>
      <c r="E245" s="84">
        <f t="shared" si="6"/>
        <v>-217004.1750680001</v>
      </c>
      <c r="F245" s="57">
        <f>Statsandelar!I245+E245</f>
        <v>18993628.763745002</v>
      </c>
      <c r="G245" s="74"/>
      <c r="H245" s="74"/>
      <c r="I245" s="83">
        <v>753</v>
      </c>
      <c r="J245" s="41" t="s">
        <v>269</v>
      </c>
      <c r="K245" s="50">
        <v>1199722.7228000001</v>
      </c>
      <c r="L245" s="50">
        <v>1237739.4300320004</v>
      </c>
      <c r="M245" s="75">
        <f t="shared" si="7"/>
        <v>-38016.707232000306</v>
      </c>
      <c r="N245" s="57">
        <f>Statsandelar!AA245+M245</f>
        <v>17626803.308613077</v>
      </c>
    </row>
    <row r="246" spans="1:14" ht="13.8" x14ac:dyDescent="0.25">
      <c r="A246" s="31">
        <v>755</v>
      </c>
      <c r="B246" s="130" t="s">
        <v>427</v>
      </c>
      <c r="C246" s="50">
        <v>302634.65419999999</v>
      </c>
      <c r="D246" s="50">
        <v>1409602.3174400001</v>
      </c>
      <c r="E246" s="84">
        <f t="shared" si="6"/>
        <v>-1106967.6632400001</v>
      </c>
      <c r="F246" s="57">
        <f>Statsandelar!I246+E246</f>
        <v>5489539.6357022151</v>
      </c>
      <c r="G246" s="74"/>
      <c r="H246" s="74"/>
      <c r="I246" s="83">
        <v>755</v>
      </c>
      <c r="J246" s="41" t="s">
        <v>270</v>
      </c>
      <c r="K246" s="50">
        <v>244681.69600000003</v>
      </c>
      <c r="L246" s="50">
        <v>1169251.3162400001</v>
      </c>
      <c r="M246" s="75">
        <f t="shared" si="7"/>
        <v>-924569.62024000008</v>
      </c>
      <c r="N246" s="57">
        <f>Statsandelar!AA246+M246</f>
        <v>4747577.270005893</v>
      </c>
    </row>
    <row r="247" spans="1:14" ht="13.8" x14ac:dyDescent="0.25">
      <c r="A247" s="31">
        <v>758</v>
      </c>
      <c r="B247" s="130" t="s">
        <v>271</v>
      </c>
      <c r="C247" s="50">
        <v>52463.628800000006</v>
      </c>
      <c r="D247" s="50">
        <v>189241.67468000003</v>
      </c>
      <c r="E247" s="84">
        <f t="shared" si="6"/>
        <v>-136778.04588000002</v>
      </c>
      <c r="F247" s="57">
        <f>Statsandelar!I247+E247</f>
        <v>27136104.565429103</v>
      </c>
      <c r="G247" s="74"/>
      <c r="H247" s="74"/>
      <c r="I247" s="83">
        <v>758</v>
      </c>
      <c r="J247" s="41" t="s">
        <v>271</v>
      </c>
      <c r="K247" s="50">
        <v>41325.600400000003</v>
      </c>
      <c r="L247" s="50">
        <v>61312.680800000009</v>
      </c>
      <c r="M247" s="75">
        <f t="shared" si="7"/>
        <v>-19987.080400000006</v>
      </c>
      <c r="N247" s="57">
        <f>Statsandelar!AA247+M247</f>
        <v>27193013.286322147</v>
      </c>
    </row>
    <row r="248" spans="1:14" ht="13.8" x14ac:dyDescent="0.25">
      <c r="A248" s="31">
        <v>759</v>
      </c>
      <c r="B248" s="130" t="s">
        <v>272</v>
      </c>
      <c r="C248" s="50">
        <v>377156.85420000006</v>
      </c>
      <c r="D248" s="50">
        <v>23847.104000000003</v>
      </c>
      <c r="E248" s="50">
        <f t="shared" si="6"/>
        <v>353309.75020000007</v>
      </c>
      <c r="F248" s="57">
        <f>Statsandelar!I248+E248</f>
        <v>8898049.6652293503</v>
      </c>
      <c r="G248" s="74"/>
      <c r="H248" s="74"/>
      <c r="I248" s="83">
        <v>759</v>
      </c>
      <c r="J248" s="41" t="s">
        <v>272</v>
      </c>
      <c r="K248" s="50">
        <v>359909.70400000009</v>
      </c>
      <c r="L248" s="50">
        <v>66860.696000000011</v>
      </c>
      <c r="M248" s="75">
        <f t="shared" si="7"/>
        <v>293049.00800000009</v>
      </c>
      <c r="N248" s="57">
        <f>Statsandelar!AA248+M248</f>
        <v>8353626.1970746769</v>
      </c>
    </row>
    <row r="249" spans="1:14" ht="13.8" x14ac:dyDescent="0.25">
      <c r="A249" s="31">
        <v>761</v>
      </c>
      <c r="B249" s="130" t="s">
        <v>273</v>
      </c>
      <c r="C249" s="50">
        <v>533802.51860000007</v>
      </c>
      <c r="D249" s="50">
        <v>194666.89084000001</v>
      </c>
      <c r="E249" s="50">
        <f t="shared" si="6"/>
        <v>339135.62776000006</v>
      </c>
      <c r="F249" s="57">
        <f>Statsandelar!I249+E249</f>
        <v>30560676.205995597</v>
      </c>
      <c r="G249" s="74"/>
      <c r="H249" s="74"/>
      <c r="I249" s="83">
        <v>761</v>
      </c>
      <c r="J249" s="41" t="s">
        <v>273</v>
      </c>
      <c r="K249" s="50">
        <v>453941.44880000007</v>
      </c>
      <c r="L249" s="50">
        <v>139411.66399999999</v>
      </c>
      <c r="M249" s="75">
        <f t="shared" si="7"/>
        <v>314529.78480000008</v>
      </c>
      <c r="N249" s="57">
        <f>Statsandelar!AA249+M249</f>
        <v>28077592.45766516</v>
      </c>
    </row>
    <row r="250" spans="1:14" ht="13.8" x14ac:dyDescent="0.25">
      <c r="A250" s="31">
        <v>762</v>
      </c>
      <c r="B250" s="130" t="s">
        <v>274</v>
      </c>
      <c r="C250" s="50">
        <v>125197.296</v>
      </c>
      <c r="D250" s="50">
        <v>93257.081080000004</v>
      </c>
      <c r="E250" s="50">
        <f t="shared" si="6"/>
        <v>31940.214919999999</v>
      </c>
      <c r="F250" s="57">
        <f>Statsandelar!I250+E250</f>
        <v>16307601.574600134</v>
      </c>
      <c r="G250" s="74"/>
      <c r="H250" s="74"/>
      <c r="I250" s="83">
        <v>762</v>
      </c>
      <c r="J250" s="41" t="s">
        <v>274</v>
      </c>
      <c r="K250" s="50">
        <v>71199.52840000001</v>
      </c>
      <c r="L250" s="50">
        <v>104729.45616</v>
      </c>
      <c r="M250" s="75">
        <f t="shared" si="7"/>
        <v>-33529.927759999991</v>
      </c>
      <c r="N250" s="57">
        <f>Statsandelar!AA250+M250</f>
        <v>16150461.514619814</v>
      </c>
    </row>
    <row r="251" spans="1:14" ht="13.8" x14ac:dyDescent="0.25">
      <c r="A251" s="31">
        <v>765</v>
      </c>
      <c r="B251" s="130" t="s">
        <v>275</v>
      </c>
      <c r="C251" s="50">
        <v>187795.94400000002</v>
      </c>
      <c r="D251" s="50">
        <v>226249.39919999999</v>
      </c>
      <c r="E251" s="84">
        <f t="shared" si="6"/>
        <v>-38453.455199999968</v>
      </c>
      <c r="F251" s="57">
        <f>Statsandelar!I251+E251</f>
        <v>29937237.538222525</v>
      </c>
      <c r="G251" s="74"/>
      <c r="H251" s="74"/>
      <c r="I251" s="83">
        <v>765</v>
      </c>
      <c r="J251" s="41" t="s">
        <v>275</v>
      </c>
      <c r="K251" s="50">
        <v>116863.96120000002</v>
      </c>
      <c r="L251" s="50">
        <v>284157.95799999998</v>
      </c>
      <c r="M251" s="75">
        <f t="shared" si="7"/>
        <v>-167293.99679999996</v>
      </c>
      <c r="N251" s="57">
        <f>Statsandelar!AA251+M251</f>
        <v>28463006.708488863</v>
      </c>
    </row>
    <row r="252" spans="1:14" ht="13.8" x14ac:dyDescent="0.25">
      <c r="A252" s="31">
        <v>768</v>
      </c>
      <c r="B252" s="130" t="s">
        <v>276</v>
      </c>
      <c r="C252" s="50">
        <v>150609.36619999999</v>
      </c>
      <c r="D252" s="50">
        <v>98518.348400000003</v>
      </c>
      <c r="E252" s="50">
        <f t="shared" si="6"/>
        <v>52091.017799999987</v>
      </c>
      <c r="F252" s="57">
        <f>Statsandelar!I252+E252</f>
        <v>11415648.509526081</v>
      </c>
      <c r="G252" s="74"/>
      <c r="H252" s="74"/>
      <c r="I252" s="83">
        <v>768</v>
      </c>
      <c r="J252" s="41" t="s">
        <v>276</v>
      </c>
      <c r="K252" s="50">
        <v>142256.80000000002</v>
      </c>
      <c r="L252" s="50">
        <v>62592.992000000006</v>
      </c>
      <c r="M252" s="75">
        <f t="shared" si="7"/>
        <v>79663.808000000019</v>
      </c>
      <c r="N252" s="57">
        <f>Statsandelar!AA252+M252</f>
        <v>11289345.473288659</v>
      </c>
    </row>
    <row r="253" spans="1:14" ht="13.8" x14ac:dyDescent="0.25">
      <c r="A253" s="31">
        <v>777</v>
      </c>
      <c r="B253" s="130" t="s">
        <v>277</v>
      </c>
      <c r="C253" s="50">
        <v>178853.28</v>
      </c>
      <c r="D253" s="50">
        <v>126315.12900000002</v>
      </c>
      <c r="E253" s="50">
        <f t="shared" si="6"/>
        <v>52538.150999999983</v>
      </c>
      <c r="F253" s="57">
        <f>Statsandelar!I253+E253</f>
        <v>35523994.850636706</v>
      </c>
      <c r="G253" s="74"/>
      <c r="H253" s="74"/>
      <c r="I253" s="83">
        <v>777</v>
      </c>
      <c r="J253" s="41" t="s">
        <v>277</v>
      </c>
      <c r="K253" s="50">
        <v>155059.91200000001</v>
      </c>
      <c r="L253" s="50">
        <v>133436.87839999999</v>
      </c>
      <c r="M253" s="75">
        <f t="shared" si="7"/>
        <v>21623.033600000024</v>
      </c>
      <c r="N253" s="57">
        <f>Statsandelar!AA253+M253</f>
        <v>33610894.551720291</v>
      </c>
    </row>
    <row r="254" spans="1:14" ht="13.8" x14ac:dyDescent="0.25">
      <c r="A254" s="31">
        <v>778</v>
      </c>
      <c r="B254" s="130" t="s">
        <v>278</v>
      </c>
      <c r="C254" s="50">
        <v>259337.25599999996</v>
      </c>
      <c r="D254" s="50">
        <v>141528.09090800001</v>
      </c>
      <c r="E254" s="50">
        <f t="shared" si="6"/>
        <v>117809.16509199995</v>
      </c>
      <c r="F254" s="57">
        <f>Statsandelar!I254+E254</f>
        <v>27611219.100178573</v>
      </c>
      <c r="G254" s="74"/>
      <c r="H254" s="74"/>
      <c r="I254" s="83">
        <v>778</v>
      </c>
      <c r="J254" s="41" t="s">
        <v>278</v>
      </c>
      <c r="K254" s="50">
        <v>253217.10400000005</v>
      </c>
      <c r="L254" s="50">
        <v>106322.73232000001</v>
      </c>
      <c r="M254" s="75">
        <f t="shared" si="7"/>
        <v>146894.37168000004</v>
      </c>
      <c r="N254" s="57">
        <f>Statsandelar!AA254+M254</f>
        <v>26383593.409825932</v>
      </c>
    </row>
    <row r="255" spans="1:14" ht="13.8" x14ac:dyDescent="0.25">
      <c r="A255" s="31">
        <v>781</v>
      </c>
      <c r="B255" s="130" t="s">
        <v>279</v>
      </c>
      <c r="C255" s="50">
        <v>70050.868000000002</v>
      </c>
      <c r="D255" s="50">
        <v>119295.13776</v>
      </c>
      <c r="E255" s="84">
        <f t="shared" si="6"/>
        <v>-49244.269759999996</v>
      </c>
      <c r="F255" s="57">
        <f>Statsandelar!I255+E255</f>
        <v>15389131.38780635</v>
      </c>
      <c r="G255" s="74"/>
      <c r="H255" s="74"/>
      <c r="I255" s="83">
        <v>781</v>
      </c>
      <c r="J255" s="41" t="s">
        <v>279</v>
      </c>
      <c r="K255" s="50">
        <v>54057.584000000003</v>
      </c>
      <c r="L255" s="50">
        <v>127419.41576000003</v>
      </c>
      <c r="M255" s="75">
        <f t="shared" si="7"/>
        <v>-73361.83176000003</v>
      </c>
      <c r="N255" s="57">
        <f>Statsandelar!AA255+M255</f>
        <v>14511841.090772074</v>
      </c>
    </row>
    <row r="256" spans="1:14" ht="13.8" x14ac:dyDescent="0.25">
      <c r="A256" s="31">
        <v>783</v>
      </c>
      <c r="B256" s="130" t="s">
        <v>280</v>
      </c>
      <c r="C256" s="50">
        <v>99934.270199999999</v>
      </c>
      <c r="D256" s="50">
        <v>177124.36496000001</v>
      </c>
      <c r="E256" s="84">
        <f t="shared" si="6"/>
        <v>-77190.094760000007</v>
      </c>
      <c r="F256" s="57">
        <f>Statsandelar!I256+E256</f>
        <v>16162400.822372638</v>
      </c>
      <c r="G256" s="74"/>
      <c r="H256" s="74"/>
      <c r="I256" s="83">
        <v>783</v>
      </c>
      <c r="J256" s="41" t="s">
        <v>280</v>
      </c>
      <c r="K256" s="50">
        <v>29945.056400000001</v>
      </c>
      <c r="L256" s="50">
        <v>220953.26175999999</v>
      </c>
      <c r="M256" s="75">
        <f t="shared" si="7"/>
        <v>-191008.20535999999</v>
      </c>
      <c r="N256" s="57">
        <f>Statsandelar!AA256+M256</f>
        <v>14466085.919094149</v>
      </c>
    </row>
    <row r="257" spans="1:14" ht="13.8" x14ac:dyDescent="0.25">
      <c r="A257" s="31">
        <v>785</v>
      </c>
      <c r="B257" s="130" t="s">
        <v>281</v>
      </c>
      <c r="C257" s="50">
        <v>23847.104000000003</v>
      </c>
      <c r="D257" s="50">
        <v>62673.1702</v>
      </c>
      <c r="E257" s="84">
        <f t="shared" si="6"/>
        <v>-38826.066200000001</v>
      </c>
      <c r="F257" s="57">
        <f>Statsandelar!I257+E257</f>
        <v>15338093.011020372</v>
      </c>
      <c r="G257" s="74"/>
      <c r="H257" s="74"/>
      <c r="I257" s="83">
        <v>785</v>
      </c>
      <c r="J257" s="41" t="s">
        <v>281</v>
      </c>
      <c r="K257" s="50">
        <v>68283.26400000001</v>
      </c>
      <c r="L257" s="50">
        <v>45593.304400000008</v>
      </c>
      <c r="M257" s="75">
        <f t="shared" si="7"/>
        <v>22689.959600000002</v>
      </c>
      <c r="N257" s="57">
        <f>Statsandelar!AA257+M257</f>
        <v>13267642.303836297</v>
      </c>
    </row>
    <row r="258" spans="1:14" ht="13.8" x14ac:dyDescent="0.25">
      <c r="A258" s="31">
        <v>790</v>
      </c>
      <c r="B258" s="130" t="s">
        <v>282</v>
      </c>
      <c r="C258" s="50">
        <v>683070.4852</v>
      </c>
      <c r="D258" s="50">
        <v>392970.46504000004</v>
      </c>
      <c r="E258" s="50">
        <f t="shared" si="6"/>
        <v>290100.02015999996</v>
      </c>
      <c r="F258" s="57">
        <f>Statsandelar!I258+E258</f>
        <v>76201814.953391775</v>
      </c>
      <c r="G258" s="74"/>
      <c r="H258" s="74"/>
      <c r="I258" s="83">
        <v>790</v>
      </c>
      <c r="J258" s="41" t="s">
        <v>282</v>
      </c>
      <c r="K258" s="50">
        <v>489434.52040000004</v>
      </c>
      <c r="L258" s="50">
        <v>323975.63631999999</v>
      </c>
      <c r="M258" s="75">
        <f t="shared" si="7"/>
        <v>165458.88408000005</v>
      </c>
      <c r="N258" s="57">
        <f>Statsandelar!AA258+M258</f>
        <v>70005343.905552432</v>
      </c>
    </row>
    <row r="259" spans="1:14" ht="13.8" x14ac:dyDescent="0.25">
      <c r="A259" s="31">
        <v>791</v>
      </c>
      <c r="B259" s="130" t="s">
        <v>283</v>
      </c>
      <c r="C259" s="50">
        <v>188019.51060000001</v>
      </c>
      <c r="D259" s="50">
        <v>243940.96948</v>
      </c>
      <c r="E259" s="84">
        <f t="shared" si="6"/>
        <v>-55921.458879999991</v>
      </c>
      <c r="F259" s="57">
        <f>Statsandelar!I259+E259</f>
        <v>25030525.26057839</v>
      </c>
      <c r="G259" s="74"/>
      <c r="H259" s="74"/>
      <c r="I259" s="83">
        <v>791</v>
      </c>
      <c r="J259" s="41" t="s">
        <v>283</v>
      </c>
      <c r="K259" s="50">
        <v>152214.77600000001</v>
      </c>
      <c r="L259" s="50">
        <v>221308.90375999996</v>
      </c>
      <c r="M259" s="75">
        <f t="shared" si="7"/>
        <v>-69094.127759999945</v>
      </c>
      <c r="N259" s="57">
        <f>Statsandelar!AA259+M259</f>
        <v>23651652.400356226</v>
      </c>
    </row>
    <row r="260" spans="1:14" ht="13.8" x14ac:dyDescent="0.25">
      <c r="A260" s="31">
        <v>831</v>
      </c>
      <c r="B260" s="130" t="s">
        <v>284</v>
      </c>
      <c r="C260" s="50">
        <v>176021.43640000001</v>
      </c>
      <c r="D260" s="50">
        <v>367081.45276000001</v>
      </c>
      <c r="E260" s="84">
        <f t="shared" si="6"/>
        <v>-191060.01636000001</v>
      </c>
      <c r="F260" s="57">
        <f>Statsandelar!I260+E260</f>
        <v>6941016.9652344976</v>
      </c>
      <c r="G260" s="74"/>
      <c r="H260" s="74"/>
      <c r="I260" s="83">
        <v>831</v>
      </c>
      <c r="J260" s="41" t="s">
        <v>284</v>
      </c>
      <c r="K260" s="50">
        <v>36986.768000000004</v>
      </c>
      <c r="L260" s="50">
        <v>363205.79405600007</v>
      </c>
      <c r="M260" s="75">
        <f t="shared" si="7"/>
        <v>-326219.02605600009</v>
      </c>
      <c r="N260" s="57">
        <f>Statsandelar!AA260+M260</f>
        <v>6715848.2182332696</v>
      </c>
    </row>
    <row r="261" spans="1:14" ht="13.8" x14ac:dyDescent="0.25">
      <c r="A261" s="31">
        <v>832</v>
      </c>
      <c r="B261" s="130" t="s">
        <v>285</v>
      </c>
      <c r="C261" s="50">
        <v>14904.44</v>
      </c>
      <c r="D261" s="50">
        <v>55146.428</v>
      </c>
      <c r="E261" s="84">
        <f t="shared" si="6"/>
        <v>-40241.987999999998</v>
      </c>
      <c r="F261" s="57">
        <f>Statsandelar!I261+E261</f>
        <v>20493047.613786127</v>
      </c>
      <c r="G261" s="74"/>
      <c r="H261" s="74"/>
      <c r="I261" s="83">
        <v>832</v>
      </c>
      <c r="J261" s="41" t="s">
        <v>285</v>
      </c>
      <c r="K261" s="50">
        <v>69776.960400000011</v>
      </c>
      <c r="L261" s="50">
        <v>32719.064000000002</v>
      </c>
      <c r="M261" s="75">
        <f t="shared" si="7"/>
        <v>37057.896400000012</v>
      </c>
      <c r="N261" s="57">
        <f>Statsandelar!AA261+M261</f>
        <v>19933257.576469794</v>
      </c>
    </row>
    <row r="262" spans="1:14" ht="13.8" x14ac:dyDescent="0.25">
      <c r="A262" s="31">
        <v>833</v>
      </c>
      <c r="B262" s="130" t="s">
        <v>428</v>
      </c>
      <c r="C262" s="50">
        <v>183399.13420000003</v>
      </c>
      <c r="D262" s="50">
        <v>16469.406200000001</v>
      </c>
      <c r="E262" s="50">
        <f t="shared" si="6"/>
        <v>166929.72800000003</v>
      </c>
      <c r="F262" s="57">
        <f>Statsandelar!I262+E262</f>
        <v>5217254.6420162329</v>
      </c>
      <c r="G262" s="74"/>
      <c r="H262" s="74"/>
      <c r="I262" s="83">
        <v>833</v>
      </c>
      <c r="J262" s="41" t="s">
        <v>286</v>
      </c>
      <c r="K262" s="50">
        <v>204849.79200000002</v>
      </c>
      <c r="L262" s="50">
        <v>14225.68</v>
      </c>
      <c r="M262" s="75">
        <f t="shared" si="7"/>
        <v>190624.11200000002</v>
      </c>
      <c r="N262" s="57">
        <f>Statsandelar!AA262+M262</f>
        <v>4800910.889490216</v>
      </c>
    </row>
    <row r="263" spans="1:14" ht="13.8" x14ac:dyDescent="0.25">
      <c r="A263" s="31">
        <v>834</v>
      </c>
      <c r="B263" s="130" t="s">
        <v>287</v>
      </c>
      <c r="C263" s="50">
        <v>74745.766600000003</v>
      </c>
      <c r="D263" s="50">
        <v>500282.43304000003</v>
      </c>
      <c r="E263" s="84">
        <f t="shared" si="6"/>
        <v>-425536.66644000006</v>
      </c>
      <c r="F263" s="57">
        <f>Statsandelar!I263+E263</f>
        <v>13799509.872218655</v>
      </c>
      <c r="G263" s="74"/>
      <c r="H263" s="74"/>
      <c r="I263" s="83">
        <v>834</v>
      </c>
      <c r="J263" s="41" t="s">
        <v>287</v>
      </c>
      <c r="K263" s="50">
        <v>116792.83279999999</v>
      </c>
      <c r="L263" s="50">
        <v>408348.14440000005</v>
      </c>
      <c r="M263" s="75">
        <f t="shared" si="7"/>
        <v>-291555.31160000007</v>
      </c>
      <c r="N263" s="57">
        <f>Statsandelar!AA263+M263</f>
        <v>12569267.182026781</v>
      </c>
    </row>
    <row r="264" spans="1:14" ht="13.8" x14ac:dyDescent="0.25">
      <c r="A264" s="31">
        <v>837</v>
      </c>
      <c r="B264" s="130" t="s">
        <v>429</v>
      </c>
      <c r="C264" s="50">
        <v>5208878.2134000007</v>
      </c>
      <c r="D264" s="50">
        <v>16143335.804343993</v>
      </c>
      <c r="E264" s="84">
        <f t="shared" si="6"/>
        <v>-10934457.590943992</v>
      </c>
      <c r="F264" s="57">
        <f>Statsandelar!I264+E264</f>
        <v>360604752.98627335</v>
      </c>
      <c r="G264" s="74"/>
      <c r="H264" s="74"/>
      <c r="I264" s="83">
        <v>837</v>
      </c>
      <c r="J264" s="41" t="s">
        <v>288</v>
      </c>
      <c r="K264" s="50">
        <v>4127509.9236000008</v>
      </c>
      <c r="L264" s="50">
        <v>14490853.788039988</v>
      </c>
      <c r="M264" s="75">
        <f t="shared" si="7"/>
        <v>-10363343.864439987</v>
      </c>
      <c r="N264" s="57">
        <f>Statsandelar!AA264+M264</f>
        <v>350516762.60848641</v>
      </c>
    </row>
    <row r="265" spans="1:14" ht="13.8" x14ac:dyDescent="0.25">
      <c r="A265" s="31">
        <v>844</v>
      </c>
      <c r="B265" s="130" t="s">
        <v>289</v>
      </c>
      <c r="C265" s="50">
        <v>11998.074199999999</v>
      </c>
      <c r="D265" s="50">
        <v>86445.752000000008</v>
      </c>
      <c r="E265" s="84">
        <f t="shared" si="6"/>
        <v>-74447.677800000005</v>
      </c>
      <c r="F265" s="57">
        <f>Statsandelar!I265+E265</f>
        <v>6811583.3257145742</v>
      </c>
      <c r="G265" s="74"/>
      <c r="H265" s="74"/>
      <c r="I265" s="83">
        <v>844</v>
      </c>
      <c r="J265" s="41" t="s">
        <v>289</v>
      </c>
      <c r="K265" s="50">
        <v>7112.84</v>
      </c>
      <c r="L265" s="50">
        <v>113947.69679999999</v>
      </c>
      <c r="M265" s="75">
        <f t="shared" si="7"/>
        <v>-106834.85679999999</v>
      </c>
      <c r="N265" s="57">
        <f>Statsandelar!AA265+M265</f>
        <v>6620088.8898738408</v>
      </c>
    </row>
    <row r="266" spans="1:14" ht="13.8" x14ac:dyDescent="0.25">
      <c r="A266" s="31">
        <v>845</v>
      </c>
      <c r="B266" s="130" t="s">
        <v>290</v>
      </c>
      <c r="C266" s="50">
        <v>68560.423999999999</v>
      </c>
      <c r="D266" s="50">
        <v>70185.007960000003</v>
      </c>
      <c r="E266" s="84">
        <f t="shared" ref="E266:E303" si="8">C266-D266</f>
        <v>-1624.5839600000036</v>
      </c>
      <c r="F266" s="57">
        <f>Statsandelar!I266+E266</f>
        <v>11997707.203121286</v>
      </c>
      <c r="G266" s="74"/>
      <c r="H266" s="74"/>
      <c r="I266" s="83">
        <v>845</v>
      </c>
      <c r="J266" s="41" t="s">
        <v>290</v>
      </c>
      <c r="K266" s="50">
        <v>59747.856000000007</v>
      </c>
      <c r="L266" s="50">
        <v>31438.752800000002</v>
      </c>
      <c r="M266" s="75">
        <f t="shared" ref="M266:M303" si="9">K266-L266</f>
        <v>28309.103200000005</v>
      </c>
      <c r="N266" s="57">
        <f>Statsandelar!AA266+M266</f>
        <v>11389846.394400598</v>
      </c>
    </row>
    <row r="267" spans="1:14" ht="13.8" x14ac:dyDescent="0.25">
      <c r="A267" s="31">
        <v>846</v>
      </c>
      <c r="B267" s="130" t="s">
        <v>430</v>
      </c>
      <c r="C267" s="50">
        <v>159477.508</v>
      </c>
      <c r="D267" s="50">
        <v>224758.9552</v>
      </c>
      <c r="E267" s="84">
        <f t="shared" si="8"/>
        <v>-65281.447199999995</v>
      </c>
      <c r="F267" s="57">
        <f>Statsandelar!I267+E267</f>
        <v>20846987.953107759</v>
      </c>
      <c r="G267" s="74"/>
      <c r="H267" s="74"/>
      <c r="I267" s="83">
        <v>846</v>
      </c>
      <c r="J267" s="41" t="s">
        <v>291</v>
      </c>
      <c r="K267" s="50">
        <v>207694.92800000001</v>
      </c>
      <c r="L267" s="50">
        <v>150792.20800000001</v>
      </c>
      <c r="M267" s="75">
        <f t="shared" si="9"/>
        <v>56902.720000000001</v>
      </c>
      <c r="N267" s="57">
        <f>Statsandelar!AA267+M267</f>
        <v>19185212.833652779</v>
      </c>
    </row>
    <row r="268" spans="1:14" ht="13.8" x14ac:dyDescent="0.25">
      <c r="A268" s="31">
        <v>848</v>
      </c>
      <c r="B268" s="130" t="s">
        <v>292</v>
      </c>
      <c r="C268" s="50">
        <v>280203.47200000001</v>
      </c>
      <c r="D268" s="50">
        <v>172056.85536000002</v>
      </c>
      <c r="E268" s="50">
        <f t="shared" si="8"/>
        <v>108146.61663999999</v>
      </c>
      <c r="F268" s="57">
        <f>Statsandelar!I268+E268</f>
        <v>19039812.570874393</v>
      </c>
      <c r="G268" s="74"/>
      <c r="H268" s="74"/>
      <c r="I268" s="83">
        <v>848</v>
      </c>
      <c r="J268" s="41" t="s">
        <v>292</v>
      </c>
      <c r="K268" s="50">
        <v>123763.416</v>
      </c>
      <c r="L268" s="50">
        <v>169342.49472000002</v>
      </c>
      <c r="M268" s="75">
        <f t="shared" si="9"/>
        <v>-45579.07872000002</v>
      </c>
      <c r="N268" s="57">
        <f>Statsandelar!AA268+M268</f>
        <v>18066184.286118392</v>
      </c>
    </row>
    <row r="269" spans="1:14" ht="13.8" x14ac:dyDescent="0.25">
      <c r="A269" s="31">
        <v>849</v>
      </c>
      <c r="B269" s="130" t="s">
        <v>293</v>
      </c>
      <c r="C269" s="50">
        <v>314483.68400000007</v>
      </c>
      <c r="D269" s="50">
        <v>11923.552000000001</v>
      </c>
      <c r="E269" s="50">
        <f t="shared" si="8"/>
        <v>302560.13200000004</v>
      </c>
      <c r="F269" s="57">
        <f>Statsandelar!I269+E269</f>
        <v>12426654.810400523</v>
      </c>
      <c r="G269" s="74"/>
      <c r="H269" s="74"/>
      <c r="I269" s="83">
        <v>849</v>
      </c>
      <c r="J269" s="41" t="s">
        <v>293</v>
      </c>
      <c r="K269" s="50">
        <v>233301.15200000003</v>
      </c>
      <c r="L269" s="50">
        <v>11380.544000000002</v>
      </c>
      <c r="M269" s="75">
        <f t="shared" si="9"/>
        <v>221920.60800000004</v>
      </c>
      <c r="N269" s="57">
        <f>Statsandelar!AA269+M269</f>
        <v>11839218.382104857</v>
      </c>
    </row>
    <row r="270" spans="1:14" ht="13.8" x14ac:dyDescent="0.25">
      <c r="A270" s="31">
        <v>850</v>
      </c>
      <c r="B270" s="130" t="s">
        <v>294</v>
      </c>
      <c r="C270" s="50">
        <v>320669.02659999998</v>
      </c>
      <c r="D270" s="50">
        <v>145348.09888000001</v>
      </c>
      <c r="E270" s="50">
        <f t="shared" si="8"/>
        <v>175320.92771999998</v>
      </c>
      <c r="F270" s="57">
        <f>Statsandelar!I270+E270</f>
        <v>7309978.5249085054</v>
      </c>
      <c r="G270" s="74"/>
      <c r="H270" s="74"/>
      <c r="I270" s="83">
        <v>850</v>
      </c>
      <c r="J270" s="41" t="s">
        <v>294</v>
      </c>
      <c r="K270" s="50">
        <v>318797.48879999999</v>
      </c>
      <c r="L270" s="50">
        <v>172514.82136000003</v>
      </c>
      <c r="M270" s="75">
        <f t="shared" si="9"/>
        <v>146282.66743999996</v>
      </c>
      <c r="N270" s="57">
        <f>Statsandelar!AA270+M270</f>
        <v>6720357.3403675603</v>
      </c>
    </row>
    <row r="271" spans="1:14" ht="13.8" x14ac:dyDescent="0.25">
      <c r="A271" s="31">
        <v>851</v>
      </c>
      <c r="B271" s="130" t="s">
        <v>431</v>
      </c>
      <c r="C271" s="50">
        <v>420305.20799999998</v>
      </c>
      <c r="D271" s="50">
        <v>308879.61456000002</v>
      </c>
      <c r="E271" s="50">
        <f t="shared" si="8"/>
        <v>111425.59343999997</v>
      </c>
      <c r="F271" s="57">
        <f>Statsandelar!I271+E271</f>
        <v>46798850.559775218</v>
      </c>
      <c r="G271" s="74"/>
      <c r="H271" s="74"/>
      <c r="I271" s="83">
        <v>851</v>
      </c>
      <c r="J271" s="41" t="s">
        <v>295</v>
      </c>
      <c r="K271" s="50">
        <v>437012.88960000005</v>
      </c>
      <c r="L271" s="50">
        <v>233500.31152000002</v>
      </c>
      <c r="M271" s="75">
        <f t="shared" si="9"/>
        <v>203512.57808000004</v>
      </c>
      <c r="N271" s="57">
        <f>Statsandelar!AA271+M271</f>
        <v>44140125.153448075</v>
      </c>
    </row>
    <row r="272" spans="1:14" ht="13.8" x14ac:dyDescent="0.25">
      <c r="A272" s="31">
        <v>853</v>
      </c>
      <c r="B272" s="130" t="s">
        <v>432</v>
      </c>
      <c r="C272" s="50">
        <v>7235062.3092000028</v>
      </c>
      <c r="D272" s="50">
        <v>9870355.0971440058</v>
      </c>
      <c r="E272" s="84">
        <f t="shared" si="8"/>
        <v>-2635292.787944003</v>
      </c>
      <c r="F272" s="57">
        <f>Statsandelar!I272+E272</f>
        <v>315403913.52138799</v>
      </c>
      <c r="G272" s="74"/>
      <c r="H272" s="74"/>
      <c r="I272" s="83">
        <v>853</v>
      </c>
      <c r="J272" s="41" t="s">
        <v>296</v>
      </c>
      <c r="K272" s="50">
        <v>6565151.3200000012</v>
      </c>
      <c r="L272" s="50">
        <v>9013571.5141360033</v>
      </c>
      <c r="M272" s="75">
        <f t="shared" si="9"/>
        <v>-2448420.1941360021</v>
      </c>
      <c r="N272" s="57">
        <f>Statsandelar!AA272+M272</f>
        <v>303731398.62289929</v>
      </c>
    </row>
    <row r="273" spans="1:14" ht="13.8" x14ac:dyDescent="0.25">
      <c r="A273" s="31">
        <v>854</v>
      </c>
      <c r="B273" s="130" t="s">
        <v>297</v>
      </c>
      <c r="C273" s="50">
        <v>11923.552000000001</v>
      </c>
      <c r="D273" s="50">
        <v>85029.830199999997</v>
      </c>
      <c r="E273" s="84">
        <f t="shared" si="8"/>
        <v>-73106.278200000001</v>
      </c>
      <c r="F273" s="57">
        <f>Statsandelar!I273+E273</f>
        <v>16913146.464691784</v>
      </c>
      <c r="G273" s="74"/>
      <c r="H273" s="74"/>
      <c r="I273" s="83">
        <v>854</v>
      </c>
      <c r="J273" s="41" t="s">
        <v>297</v>
      </c>
      <c r="K273" s="50">
        <v>11380.544000000002</v>
      </c>
      <c r="L273" s="50">
        <v>59818.984400000001</v>
      </c>
      <c r="M273" s="75">
        <f t="shared" si="9"/>
        <v>-48438.440399999999</v>
      </c>
      <c r="N273" s="57">
        <f>Statsandelar!AA273+M273</f>
        <v>16339918.086932098</v>
      </c>
    </row>
    <row r="274" spans="1:14" ht="13.8" x14ac:dyDescent="0.25">
      <c r="A274" s="31">
        <v>857</v>
      </c>
      <c r="B274" s="130" t="s">
        <v>298</v>
      </c>
      <c r="C274" s="50">
        <v>1024084.0724000002</v>
      </c>
      <c r="D274" s="50">
        <v>102199.74508000001</v>
      </c>
      <c r="E274" s="50">
        <f t="shared" si="8"/>
        <v>921884.32732000016</v>
      </c>
      <c r="F274" s="57">
        <f>Statsandelar!I274+E274</f>
        <v>12076765.659301415</v>
      </c>
      <c r="G274" s="74"/>
      <c r="H274" s="74"/>
      <c r="I274" s="83">
        <v>857</v>
      </c>
      <c r="J274" s="41" t="s">
        <v>298</v>
      </c>
      <c r="K274" s="50">
        <v>1052771.4484000001</v>
      </c>
      <c r="L274" s="50">
        <v>73546.765600000013</v>
      </c>
      <c r="M274" s="75">
        <f t="shared" si="9"/>
        <v>979224.68280000007</v>
      </c>
      <c r="N274" s="57">
        <f>Statsandelar!AA274+M274</f>
        <v>11282413.267934082</v>
      </c>
    </row>
    <row r="275" spans="1:14" ht="13.8" x14ac:dyDescent="0.25">
      <c r="A275" s="31">
        <v>858</v>
      </c>
      <c r="B275" s="130" t="s">
        <v>433</v>
      </c>
      <c r="C275" s="50">
        <v>3679161.014</v>
      </c>
      <c r="D275" s="50">
        <v>1433921.8921880003</v>
      </c>
      <c r="E275" s="50">
        <f t="shared" si="8"/>
        <v>2245239.1218119999</v>
      </c>
      <c r="F275" s="57">
        <f>Statsandelar!I275+E275</f>
        <v>38788260.470243931</v>
      </c>
      <c r="G275" s="74"/>
      <c r="H275" s="74"/>
      <c r="I275" s="83">
        <v>858</v>
      </c>
      <c r="J275" s="41" t="s">
        <v>299</v>
      </c>
      <c r="K275" s="50">
        <v>3074667.3468000004</v>
      </c>
      <c r="L275" s="50">
        <v>1417391.2750480007</v>
      </c>
      <c r="M275" s="75">
        <f t="shared" si="9"/>
        <v>1657276.0717519997</v>
      </c>
      <c r="N275" s="57">
        <f>Statsandelar!AA275+M275</f>
        <v>34087197.569569252</v>
      </c>
    </row>
    <row r="276" spans="1:14" ht="13.8" x14ac:dyDescent="0.25">
      <c r="A276" s="31">
        <v>859</v>
      </c>
      <c r="B276" s="130" t="s">
        <v>300</v>
      </c>
      <c r="C276" s="50">
        <v>211792.09240000002</v>
      </c>
      <c r="D276" s="50">
        <v>199153.12728000002</v>
      </c>
      <c r="E276" s="50">
        <f t="shared" si="8"/>
        <v>12638.965120000008</v>
      </c>
      <c r="F276" s="57">
        <f>Statsandelar!I276+E276</f>
        <v>22412170.485136703</v>
      </c>
      <c r="G276" s="74"/>
      <c r="H276" s="74"/>
      <c r="I276" s="83">
        <v>859</v>
      </c>
      <c r="J276" s="41" t="s">
        <v>300</v>
      </c>
      <c r="K276" s="50">
        <v>207766.05639999997</v>
      </c>
      <c r="L276" s="50">
        <v>137078.65248000002</v>
      </c>
      <c r="M276" s="75">
        <f t="shared" si="9"/>
        <v>70687.403919999953</v>
      </c>
      <c r="N276" s="57">
        <f>Statsandelar!AA276+M276</f>
        <v>21422696.393858511</v>
      </c>
    </row>
    <row r="277" spans="1:14" ht="13.8" x14ac:dyDescent="0.25">
      <c r="A277" s="31">
        <v>886</v>
      </c>
      <c r="B277" s="130" t="s">
        <v>434</v>
      </c>
      <c r="C277" s="50">
        <v>751407.34260000021</v>
      </c>
      <c r="D277" s="50">
        <v>620056.00332400005</v>
      </c>
      <c r="E277" s="50">
        <f t="shared" si="8"/>
        <v>131351.33927600016</v>
      </c>
      <c r="F277" s="57">
        <f>Statsandelar!I277+E277</f>
        <v>26864151.203888614</v>
      </c>
      <c r="G277" s="74"/>
      <c r="H277" s="74"/>
      <c r="I277" s="83">
        <v>886</v>
      </c>
      <c r="J277" s="41" t="s">
        <v>301</v>
      </c>
      <c r="K277" s="50">
        <v>574788.60040000011</v>
      </c>
      <c r="L277" s="50">
        <v>541600.08896000008</v>
      </c>
      <c r="M277" s="75">
        <f t="shared" si="9"/>
        <v>33188.511440000031</v>
      </c>
      <c r="N277" s="57">
        <f>Statsandelar!AA277+M277</f>
        <v>23827541.398307808</v>
      </c>
    </row>
    <row r="278" spans="1:14" ht="13.8" x14ac:dyDescent="0.25">
      <c r="A278" s="31">
        <v>887</v>
      </c>
      <c r="B278" s="130" t="s">
        <v>302</v>
      </c>
      <c r="C278" s="50">
        <v>651398.55020000006</v>
      </c>
      <c r="D278" s="50">
        <v>349047.08035999996</v>
      </c>
      <c r="E278" s="50">
        <f t="shared" si="8"/>
        <v>302351.46984000009</v>
      </c>
      <c r="F278" s="57">
        <f>Statsandelar!I278+E278</f>
        <v>16557335.048772546</v>
      </c>
      <c r="G278" s="74"/>
      <c r="H278" s="74"/>
      <c r="I278" s="83">
        <v>887</v>
      </c>
      <c r="J278" s="41" t="s">
        <v>302</v>
      </c>
      <c r="K278" s="50">
        <v>624578.4804</v>
      </c>
      <c r="L278" s="50">
        <v>333890.93528000003</v>
      </c>
      <c r="M278" s="75">
        <f t="shared" si="9"/>
        <v>290687.54511999997</v>
      </c>
      <c r="N278" s="57">
        <f>Statsandelar!AA278+M278</f>
        <v>15750011.028996881</v>
      </c>
    </row>
    <row r="279" spans="1:14" ht="13.8" x14ac:dyDescent="0.25">
      <c r="A279" s="31">
        <v>889</v>
      </c>
      <c r="B279" s="130" t="s">
        <v>303</v>
      </c>
      <c r="C279" s="50">
        <v>229826.46479999999</v>
      </c>
      <c r="D279" s="50">
        <v>56070.503280000004</v>
      </c>
      <c r="E279" s="50">
        <f t="shared" si="8"/>
        <v>173755.96151999998</v>
      </c>
      <c r="F279" s="57">
        <f>Statsandelar!I279+E279</f>
        <v>12897179.510252424</v>
      </c>
      <c r="G279" s="74"/>
      <c r="H279" s="74"/>
      <c r="I279" s="83">
        <v>889</v>
      </c>
      <c r="J279" s="41" t="s">
        <v>303</v>
      </c>
      <c r="K279" s="50">
        <v>179314.69639999999</v>
      </c>
      <c r="L279" s="50">
        <v>41254.472000000009</v>
      </c>
      <c r="M279" s="75">
        <f t="shared" si="9"/>
        <v>138060.22439999998</v>
      </c>
      <c r="N279" s="57">
        <f>Statsandelar!AA279+M279</f>
        <v>12197822.060327632</v>
      </c>
    </row>
    <row r="280" spans="1:14" ht="13.8" x14ac:dyDescent="0.25">
      <c r="A280" s="31">
        <v>890</v>
      </c>
      <c r="B280" s="130" t="s">
        <v>304</v>
      </c>
      <c r="C280" s="50">
        <v>77503.088000000003</v>
      </c>
      <c r="D280" s="50">
        <v>14904.44</v>
      </c>
      <c r="E280" s="50">
        <f t="shared" si="8"/>
        <v>62598.648000000001</v>
      </c>
      <c r="F280" s="57">
        <f>Statsandelar!I280+E280</f>
        <v>8160322.4235734735</v>
      </c>
      <c r="G280" s="74"/>
      <c r="H280" s="74"/>
      <c r="I280" s="83">
        <v>890</v>
      </c>
      <c r="J280" s="41" t="s">
        <v>304</v>
      </c>
      <c r="K280" s="50">
        <v>64157.816800000008</v>
      </c>
      <c r="L280" s="50">
        <v>11380.544000000002</v>
      </c>
      <c r="M280" s="75">
        <f t="shared" si="9"/>
        <v>52777.272800000006</v>
      </c>
      <c r="N280" s="57">
        <f>Statsandelar!AA280+M280</f>
        <v>7386377.0698494501</v>
      </c>
    </row>
    <row r="281" spans="1:14" ht="13.8" x14ac:dyDescent="0.25">
      <c r="A281" s="31">
        <v>892</v>
      </c>
      <c r="B281" s="130" t="s">
        <v>305</v>
      </c>
      <c r="C281" s="50">
        <v>76087.166200000007</v>
      </c>
      <c r="D281" s="50">
        <v>62151.514800000004</v>
      </c>
      <c r="E281" s="50">
        <f t="shared" si="8"/>
        <v>13935.651400000002</v>
      </c>
      <c r="F281" s="57">
        <f>Statsandelar!I281+E281</f>
        <v>10844453.559738114</v>
      </c>
      <c r="G281" s="74"/>
      <c r="H281" s="74"/>
      <c r="I281" s="83">
        <v>892</v>
      </c>
      <c r="J281" s="41" t="s">
        <v>305</v>
      </c>
      <c r="K281" s="50">
        <v>103918.59240000001</v>
      </c>
      <c r="L281" s="50">
        <v>62905.95696000001</v>
      </c>
      <c r="M281" s="75">
        <f t="shared" si="9"/>
        <v>41012.635439999998</v>
      </c>
      <c r="N281" s="57">
        <f>Statsandelar!AA281+M281</f>
        <v>10752129.859850284</v>
      </c>
    </row>
    <row r="282" spans="1:14" ht="13.8" x14ac:dyDescent="0.25">
      <c r="A282" s="31">
        <v>893</v>
      </c>
      <c r="B282" s="130" t="s">
        <v>435</v>
      </c>
      <c r="C282" s="50">
        <v>147553.95600000001</v>
      </c>
      <c r="D282" s="50">
        <v>254865.92400000003</v>
      </c>
      <c r="E282" s="84">
        <f t="shared" si="8"/>
        <v>-107311.96800000002</v>
      </c>
      <c r="F282" s="57">
        <f>Statsandelar!I282+E282</f>
        <v>24373760.953794118</v>
      </c>
      <c r="G282" s="74"/>
      <c r="H282" s="74"/>
      <c r="I282" s="83">
        <v>893</v>
      </c>
      <c r="J282" s="41" t="s">
        <v>306</v>
      </c>
      <c r="K282" s="50">
        <v>42677.039999999994</v>
      </c>
      <c r="L282" s="50">
        <v>220498.04</v>
      </c>
      <c r="M282" s="75">
        <f t="shared" si="9"/>
        <v>-177821</v>
      </c>
      <c r="N282" s="57">
        <f>Statsandelar!AA282+M282</f>
        <v>22332889.981242765</v>
      </c>
    </row>
    <row r="283" spans="1:14" ht="13.8" x14ac:dyDescent="0.25">
      <c r="A283" s="31">
        <v>895</v>
      </c>
      <c r="B283" s="130" t="s">
        <v>436</v>
      </c>
      <c r="C283" s="50">
        <v>314558.20620000007</v>
      </c>
      <c r="D283" s="50">
        <v>229528.37600000002</v>
      </c>
      <c r="E283" s="50">
        <f t="shared" si="8"/>
        <v>85029.830200000055</v>
      </c>
      <c r="F283" s="57">
        <f>Statsandelar!I283+E283</f>
        <v>33962998.234553978</v>
      </c>
      <c r="G283" s="74"/>
      <c r="H283" s="74"/>
      <c r="I283" s="83">
        <v>895</v>
      </c>
      <c r="J283" s="41" t="s">
        <v>307</v>
      </c>
      <c r="K283" s="50">
        <v>243259.12800000003</v>
      </c>
      <c r="L283" s="50">
        <v>122340.84800000003</v>
      </c>
      <c r="M283" s="75">
        <f t="shared" si="9"/>
        <v>120918.28</v>
      </c>
      <c r="N283" s="57">
        <f>Statsandelar!AA283+M283</f>
        <v>30541584.171471704</v>
      </c>
    </row>
    <row r="284" spans="1:14" ht="13.8" x14ac:dyDescent="0.25">
      <c r="A284" s="31">
        <v>905</v>
      </c>
      <c r="B284" s="130" t="s">
        <v>437</v>
      </c>
      <c r="C284" s="50">
        <v>1393714.1843999994</v>
      </c>
      <c r="D284" s="50">
        <v>7141454.9737799997</v>
      </c>
      <c r="E284" s="84">
        <f t="shared" si="8"/>
        <v>-5747740.78938</v>
      </c>
      <c r="F284" s="57">
        <f>Statsandelar!I284+E284</f>
        <v>134253810.21261474</v>
      </c>
      <c r="G284" s="74"/>
      <c r="H284" s="74"/>
      <c r="I284" s="83">
        <v>905</v>
      </c>
      <c r="J284" s="41" t="s">
        <v>308</v>
      </c>
      <c r="K284" s="50">
        <v>1200647.392</v>
      </c>
      <c r="L284" s="50">
        <v>6652818.4955679988</v>
      </c>
      <c r="M284" s="75">
        <f t="shared" si="9"/>
        <v>-5452171.1035679989</v>
      </c>
      <c r="N284" s="57">
        <f>Statsandelar!AA284+M284</f>
        <v>126413955.73024936</v>
      </c>
    </row>
    <row r="285" spans="1:14" ht="13.8" x14ac:dyDescent="0.25">
      <c r="A285" s="31">
        <v>908</v>
      </c>
      <c r="B285" s="130" t="s">
        <v>309</v>
      </c>
      <c r="C285" s="50">
        <v>503919.11640000006</v>
      </c>
      <c r="D285" s="50">
        <v>733462.39684000006</v>
      </c>
      <c r="E285" s="84">
        <f t="shared" si="8"/>
        <v>-229543.28044</v>
      </c>
      <c r="F285" s="57">
        <f>Statsandelar!I285+E285</f>
        <v>46365391.41101715</v>
      </c>
      <c r="G285" s="74"/>
      <c r="H285" s="74"/>
      <c r="I285" s="83">
        <v>908</v>
      </c>
      <c r="J285" s="41" t="s">
        <v>309</v>
      </c>
      <c r="K285" s="50">
        <v>357064.56800000009</v>
      </c>
      <c r="L285" s="50">
        <v>643242.57256</v>
      </c>
      <c r="M285" s="75">
        <f t="shared" si="9"/>
        <v>-286178.00455999991</v>
      </c>
      <c r="N285" s="57">
        <f>Statsandelar!AA285+M285</f>
        <v>43651959.219538741</v>
      </c>
    </row>
    <row r="286" spans="1:14" ht="13.8" x14ac:dyDescent="0.25">
      <c r="A286" s="31">
        <v>915</v>
      </c>
      <c r="B286" s="130" t="s">
        <v>310</v>
      </c>
      <c r="C286" s="50">
        <v>508315.92619999999</v>
      </c>
      <c r="D286" s="50">
        <v>290249.06456000003</v>
      </c>
      <c r="E286" s="50">
        <f t="shared" si="8"/>
        <v>218066.86163999996</v>
      </c>
      <c r="F286" s="57">
        <f>Statsandelar!I286+E286</f>
        <v>59385089.301940568</v>
      </c>
      <c r="G286" s="74"/>
      <c r="H286" s="74"/>
      <c r="I286" s="83">
        <v>915</v>
      </c>
      <c r="J286" s="41" t="s">
        <v>310</v>
      </c>
      <c r="K286" s="50">
        <v>372855.07279999997</v>
      </c>
      <c r="L286" s="50">
        <v>241466.69232</v>
      </c>
      <c r="M286" s="75">
        <f t="shared" si="9"/>
        <v>131388.38047999996</v>
      </c>
      <c r="N286" s="57">
        <f>Statsandelar!AA286+M286</f>
        <v>55805033.357847102</v>
      </c>
    </row>
    <row r="287" spans="1:14" ht="13.8" x14ac:dyDescent="0.25">
      <c r="A287" s="31">
        <v>918</v>
      </c>
      <c r="B287" s="130" t="s">
        <v>438</v>
      </c>
      <c r="C287" s="50">
        <v>31299.324000000001</v>
      </c>
      <c r="D287" s="50">
        <v>70900.42108</v>
      </c>
      <c r="E287" s="84">
        <f t="shared" si="8"/>
        <v>-39601.09708</v>
      </c>
      <c r="F287" s="57">
        <f>Statsandelar!I287+E287</f>
        <v>6424601.7624676358</v>
      </c>
      <c r="G287" s="74"/>
      <c r="H287" s="74"/>
      <c r="I287" s="83">
        <v>918</v>
      </c>
      <c r="J287" s="41" t="s">
        <v>311</v>
      </c>
      <c r="K287" s="50">
        <v>22761.088000000003</v>
      </c>
      <c r="L287" s="50">
        <v>52706.144400000005</v>
      </c>
      <c r="M287" s="75">
        <f t="shared" si="9"/>
        <v>-29945.056400000001</v>
      </c>
      <c r="N287" s="57">
        <f>Statsandelar!AA287+M287</f>
        <v>6065100.92116025</v>
      </c>
    </row>
    <row r="288" spans="1:14" ht="13.8" x14ac:dyDescent="0.25">
      <c r="A288" s="31">
        <v>921</v>
      </c>
      <c r="B288" s="130" t="s">
        <v>312</v>
      </c>
      <c r="C288" s="50">
        <v>238545.56220000004</v>
      </c>
      <c r="D288" s="50">
        <v>73806.78688</v>
      </c>
      <c r="E288" s="50">
        <f t="shared" si="8"/>
        <v>164738.77532000004</v>
      </c>
      <c r="F288" s="57">
        <f>Statsandelar!I288+E288</f>
        <v>11574151.228012048</v>
      </c>
      <c r="G288" s="74"/>
      <c r="H288" s="74"/>
      <c r="I288" s="83">
        <v>921</v>
      </c>
      <c r="J288" s="41" t="s">
        <v>312</v>
      </c>
      <c r="K288" s="50">
        <v>227824.26519999999</v>
      </c>
      <c r="L288" s="50">
        <v>29191.095360000003</v>
      </c>
      <c r="M288" s="75">
        <f t="shared" si="9"/>
        <v>198633.16983999999</v>
      </c>
      <c r="N288" s="57">
        <f>Statsandelar!AA288+M288</f>
        <v>10773468.613035833</v>
      </c>
    </row>
    <row r="289" spans="1:14" ht="13.8" x14ac:dyDescent="0.25">
      <c r="A289" s="31">
        <v>922</v>
      </c>
      <c r="B289" s="130" t="s">
        <v>313</v>
      </c>
      <c r="C289" s="50">
        <v>165513.80620000002</v>
      </c>
      <c r="D289" s="50">
        <v>222806.47356000004</v>
      </c>
      <c r="E289" s="84">
        <f t="shared" si="8"/>
        <v>-57292.667360000021</v>
      </c>
      <c r="F289" s="57">
        <f>Statsandelar!I289+E289</f>
        <v>7878725.4965316392</v>
      </c>
      <c r="G289" s="74"/>
      <c r="H289" s="74"/>
      <c r="I289" s="83">
        <v>922</v>
      </c>
      <c r="J289" s="41" t="s">
        <v>313</v>
      </c>
      <c r="K289" s="50">
        <v>190766.3688</v>
      </c>
      <c r="L289" s="50">
        <v>177233.47941599999</v>
      </c>
      <c r="M289" s="75">
        <f t="shared" si="9"/>
        <v>13532.889384000009</v>
      </c>
      <c r="N289" s="57">
        <f>Statsandelar!AA289+M289</f>
        <v>7982713.0876520202</v>
      </c>
    </row>
    <row r="290" spans="1:14" ht="13.8" x14ac:dyDescent="0.25">
      <c r="A290" s="31">
        <v>924</v>
      </c>
      <c r="B290" s="130" t="s">
        <v>439</v>
      </c>
      <c r="C290" s="50">
        <v>58127.316000000006</v>
      </c>
      <c r="D290" s="50">
        <v>61182.726200000005</v>
      </c>
      <c r="E290" s="84">
        <f t="shared" si="8"/>
        <v>-3055.4101999999984</v>
      </c>
      <c r="F290" s="57">
        <f>Statsandelar!I290+E290</f>
        <v>12104612.517565127</v>
      </c>
      <c r="G290" s="74"/>
      <c r="H290" s="74"/>
      <c r="I290" s="83">
        <v>924</v>
      </c>
      <c r="J290" s="41" t="s">
        <v>314</v>
      </c>
      <c r="K290" s="50">
        <v>78312.368400000007</v>
      </c>
      <c r="L290" s="50">
        <v>50856.805999999997</v>
      </c>
      <c r="M290" s="75">
        <f t="shared" si="9"/>
        <v>27455.56240000001</v>
      </c>
      <c r="N290" s="57">
        <f>Statsandelar!AA290+M290</f>
        <v>11451907.665183216</v>
      </c>
    </row>
    <row r="291" spans="1:14" ht="13.8" x14ac:dyDescent="0.25">
      <c r="A291" s="31">
        <v>925</v>
      </c>
      <c r="B291" s="130" t="s">
        <v>315</v>
      </c>
      <c r="C291" s="50">
        <v>117745.076</v>
      </c>
      <c r="D291" s="50">
        <v>85730.33888000001</v>
      </c>
      <c r="E291" s="50">
        <f t="shared" si="8"/>
        <v>32014.737119999991</v>
      </c>
      <c r="F291" s="57">
        <f>Statsandelar!I291+E291</f>
        <v>11422759.493667176</v>
      </c>
      <c r="G291" s="74"/>
      <c r="H291" s="74"/>
      <c r="I291" s="83">
        <v>925</v>
      </c>
      <c r="J291" s="41" t="s">
        <v>315</v>
      </c>
      <c r="K291" s="50">
        <v>115228.008</v>
      </c>
      <c r="L291" s="50">
        <v>93277.783760000006</v>
      </c>
      <c r="M291" s="75">
        <f t="shared" si="9"/>
        <v>21950.224239999996</v>
      </c>
      <c r="N291" s="57">
        <f>Statsandelar!AA291+M291</f>
        <v>11504419.210854424</v>
      </c>
    </row>
    <row r="292" spans="1:14" ht="13.8" x14ac:dyDescent="0.25">
      <c r="A292" s="31">
        <v>927</v>
      </c>
      <c r="B292" s="130" t="s">
        <v>440</v>
      </c>
      <c r="C292" s="50">
        <v>1069393.5699999998</v>
      </c>
      <c r="D292" s="50">
        <v>941807.09226800024</v>
      </c>
      <c r="E292" s="50">
        <f t="shared" si="8"/>
        <v>127586.47773199959</v>
      </c>
      <c r="F292" s="57">
        <f>Statsandelar!I292+E292</f>
        <v>36255233.3129135</v>
      </c>
      <c r="G292" s="74"/>
      <c r="H292" s="74"/>
      <c r="I292" s="83">
        <v>927</v>
      </c>
      <c r="J292" s="41" t="s">
        <v>316</v>
      </c>
      <c r="K292" s="50">
        <v>928083.36320000002</v>
      </c>
      <c r="L292" s="50">
        <v>781601.53624000016</v>
      </c>
      <c r="M292" s="75">
        <f t="shared" si="9"/>
        <v>146481.82695999986</v>
      </c>
      <c r="N292" s="57">
        <f>Statsandelar!AA292+M292</f>
        <v>32715573.875594188</v>
      </c>
    </row>
    <row r="293" spans="1:14" ht="13.8" x14ac:dyDescent="0.25">
      <c r="A293" s="31">
        <v>931</v>
      </c>
      <c r="B293" s="130" t="s">
        <v>317</v>
      </c>
      <c r="C293" s="50">
        <v>111932.3444</v>
      </c>
      <c r="D293" s="50">
        <v>180343.72399999999</v>
      </c>
      <c r="E293" s="84">
        <f t="shared" si="8"/>
        <v>-68411.379599999986</v>
      </c>
      <c r="F293" s="57">
        <f>Statsandelar!I293+E293</f>
        <v>27707755.900075775</v>
      </c>
      <c r="G293" s="74"/>
      <c r="H293" s="74"/>
      <c r="I293" s="83">
        <v>931</v>
      </c>
      <c r="J293" s="41" t="s">
        <v>317</v>
      </c>
      <c r="K293" s="50">
        <v>87061.161600000007</v>
      </c>
      <c r="L293" s="50">
        <v>169427.84880000001</v>
      </c>
      <c r="M293" s="75">
        <f t="shared" si="9"/>
        <v>-82366.6872</v>
      </c>
      <c r="N293" s="57">
        <f>Statsandelar!AA293+M293</f>
        <v>26414527.39504911</v>
      </c>
    </row>
    <row r="294" spans="1:14" ht="13.8" x14ac:dyDescent="0.25">
      <c r="A294" s="31">
        <v>934</v>
      </c>
      <c r="B294" s="130" t="s">
        <v>441</v>
      </c>
      <c r="C294" s="50">
        <v>0</v>
      </c>
      <c r="D294" s="50">
        <v>2923133.2949999999</v>
      </c>
      <c r="E294" s="84">
        <f t="shared" si="8"/>
        <v>-2923133.2949999999</v>
      </c>
      <c r="F294" s="57">
        <f>Statsandelar!I294+E294</f>
        <v>6193735.610598959</v>
      </c>
      <c r="G294" s="74"/>
      <c r="H294" s="74"/>
      <c r="I294" s="83">
        <v>934</v>
      </c>
      <c r="J294" s="41" t="s">
        <v>318</v>
      </c>
      <c r="K294" s="50">
        <v>0</v>
      </c>
      <c r="L294" s="50">
        <v>2896988.6036000005</v>
      </c>
      <c r="M294" s="75">
        <f t="shared" si="9"/>
        <v>-2896988.6036000005</v>
      </c>
      <c r="N294" s="57">
        <f>Statsandelar!AA294+M294</f>
        <v>6042430.4402625319</v>
      </c>
    </row>
    <row r="295" spans="1:14" ht="13.8" x14ac:dyDescent="0.25">
      <c r="A295" s="31">
        <v>935</v>
      </c>
      <c r="B295" s="130" t="s">
        <v>442</v>
      </c>
      <c r="C295" s="50">
        <v>1500877.108</v>
      </c>
      <c r="D295" s="50">
        <v>179151.3688</v>
      </c>
      <c r="E295" s="50">
        <f t="shared" si="8"/>
        <v>1321725.7392</v>
      </c>
      <c r="F295" s="57">
        <f>Statsandelar!I295+E295</f>
        <v>11605432.849415457</v>
      </c>
      <c r="G295" s="74"/>
      <c r="H295" s="74"/>
      <c r="I295" s="83">
        <v>935</v>
      </c>
      <c r="J295" s="41" t="s">
        <v>319</v>
      </c>
      <c r="K295" s="50">
        <v>1465956.3240000005</v>
      </c>
      <c r="L295" s="50">
        <v>62664.1204</v>
      </c>
      <c r="M295" s="75">
        <f t="shared" si="9"/>
        <v>1403292.2036000006</v>
      </c>
      <c r="N295" s="57">
        <f>Statsandelar!AA295+M295</f>
        <v>11482183.897264607</v>
      </c>
    </row>
    <row r="296" spans="1:14" ht="13.8" x14ac:dyDescent="0.25">
      <c r="A296" s="31">
        <v>936</v>
      </c>
      <c r="B296" s="130" t="s">
        <v>334</v>
      </c>
      <c r="C296" s="50">
        <v>162607.44039999999</v>
      </c>
      <c r="D296" s="50">
        <v>89426.64</v>
      </c>
      <c r="E296" s="50">
        <f t="shared" si="8"/>
        <v>73180.800399999993</v>
      </c>
      <c r="F296" s="57">
        <f>Statsandelar!I296+E296</f>
        <v>27918740.529953334</v>
      </c>
      <c r="G296" s="74"/>
      <c r="H296" s="74"/>
      <c r="I296" s="83">
        <v>936</v>
      </c>
      <c r="J296" s="41" t="s">
        <v>320</v>
      </c>
      <c r="K296" s="50">
        <v>166582.71280000001</v>
      </c>
      <c r="L296" s="50">
        <v>62592.992000000013</v>
      </c>
      <c r="M296" s="75">
        <f t="shared" si="9"/>
        <v>103989.7208</v>
      </c>
      <c r="N296" s="57">
        <f>Statsandelar!AA296+M296</f>
        <v>26769022.812745273</v>
      </c>
    </row>
    <row r="297" spans="1:14" ht="13.8" x14ac:dyDescent="0.25">
      <c r="A297" s="31">
        <v>946</v>
      </c>
      <c r="B297" s="130" t="s">
        <v>443</v>
      </c>
      <c r="C297" s="50">
        <v>137269.89240000001</v>
      </c>
      <c r="D297" s="50">
        <v>292276.06840000005</v>
      </c>
      <c r="E297" s="84">
        <f t="shared" si="8"/>
        <v>-155006.17600000004</v>
      </c>
      <c r="F297" s="57">
        <f>Statsandelar!I297+E297</f>
        <v>22531853.178920027</v>
      </c>
      <c r="G297" s="74"/>
      <c r="H297" s="74"/>
      <c r="I297" s="83">
        <v>946</v>
      </c>
      <c r="J297" s="41" t="s">
        <v>321</v>
      </c>
      <c r="K297" s="50">
        <v>162172.75199999998</v>
      </c>
      <c r="L297" s="50">
        <v>251936.7928</v>
      </c>
      <c r="M297" s="75">
        <f t="shared" si="9"/>
        <v>-89764.040800000017</v>
      </c>
      <c r="N297" s="57">
        <f>Statsandelar!AA297+M297</f>
        <v>21302080.211765181</v>
      </c>
    </row>
    <row r="298" spans="1:14" ht="13.8" x14ac:dyDescent="0.25">
      <c r="A298" s="31">
        <v>976</v>
      </c>
      <c r="B298" s="130" t="s">
        <v>444</v>
      </c>
      <c r="C298" s="50">
        <v>119235.52</v>
      </c>
      <c r="D298" s="50">
        <v>177362.83600000001</v>
      </c>
      <c r="E298" s="84">
        <f t="shared" si="8"/>
        <v>-58127.316000000006</v>
      </c>
      <c r="F298" s="57">
        <f>Statsandelar!I298+E298</f>
        <v>20619407.184721436</v>
      </c>
      <c r="G298" s="74"/>
      <c r="H298" s="74"/>
      <c r="I298" s="83">
        <v>976</v>
      </c>
      <c r="J298" s="41" t="s">
        <v>322</v>
      </c>
      <c r="K298" s="50">
        <v>109537.736</v>
      </c>
      <c r="L298" s="50">
        <v>148089.32880000002</v>
      </c>
      <c r="M298" s="75">
        <f t="shared" si="9"/>
        <v>-38551.592800000013</v>
      </c>
      <c r="N298" s="57">
        <f>Statsandelar!AA298+M298</f>
        <v>20079838.43967253</v>
      </c>
    </row>
    <row r="299" spans="1:14" ht="13.8" x14ac:dyDescent="0.25">
      <c r="A299" s="31">
        <v>977</v>
      </c>
      <c r="B299" s="130" t="s">
        <v>323</v>
      </c>
      <c r="C299" s="50">
        <v>567933.68620000023</v>
      </c>
      <c r="D299" s="50">
        <v>330386.72148000007</v>
      </c>
      <c r="E299" s="50">
        <f t="shared" si="8"/>
        <v>237546.96472000016</v>
      </c>
      <c r="F299" s="57">
        <f>Statsandelar!I299+E299</f>
        <v>48480383.651773185</v>
      </c>
      <c r="G299" s="74"/>
      <c r="H299" s="74"/>
      <c r="I299" s="83">
        <v>977</v>
      </c>
      <c r="J299" s="41" t="s">
        <v>323</v>
      </c>
      <c r="K299" s="50">
        <v>426841.52840000007</v>
      </c>
      <c r="L299" s="50">
        <v>197196.37616000001</v>
      </c>
      <c r="M299" s="75">
        <f t="shared" si="9"/>
        <v>229645.15224000005</v>
      </c>
      <c r="N299" s="57">
        <f>Statsandelar!AA299+M299</f>
        <v>44680291.351135246</v>
      </c>
    </row>
    <row r="300" spans="1:14" ht="13.8" x14ac:dyDescent="0.25">
      <c r="A300" s="31">
        <v>980</v>
      </c>
      <c r="B300" s="130" t="s">
        <v>324</v>
      </c>
      <c r="C300" s="50">
        <v>867587.45240000018</v>
      </c>
      <c r="D300" s="50">
        <v>1897913.5042719997</v>
      </c>
      <c r="E300" s="84">
        <f t="shared" si="8"/>
        <v>-1030326.0518719995</v>
      </c>
      <c r="F300" s="57">
        <f>Statsandelar!I300+E300</f>
        <v>51644814.719816655</v>
      </c>
      <c r="G300" s="74"/>
      <c r="H300" s="74"/>
      <c r="I300" s="83">
        <v>980</v>
      </c>
      <c r="J300" s="41" t="s">
        <v>324</v>
      </c>
      <c r="K300" s="50">
        <v>804035.43359999999</v>
      </c>
      <c r="L300" s="50">
        <v>1675189.048008</v>
      </c>
      <c r="M300" s="75">
        <f t="shared" si="9"/>
        <v>-871153.61440800002</v>
      </c>
      <c r="N300" s="57">
        <f>Statsandelar!AA300+M300</f>
        <v>47788355.957228713</v>
      </c>
    </row>
    <row r="301" spans="1:14" ht="13.8" x14ac:dyDescent="0.25">
      <c r="A301" s="31">
        <v>981</v>
      </c>
      <c r="B301" s="130" t="s">
        <v>325</v>
      </c>
      <c r="C301" s="50">
        <v>7452.22</v>
      </c>
      <c r="D301" s="50">
        <v>117745.076</v>
      </c>
      <c r="E301" s="84">
        <f t="shared" si="8"/>
        <v>-110292.856</v>
      </c>
      <c r="F301" s="57">
        <f>Statsandelar!I301+E301</f>
        <v>5653163.8573573558</v>
      </c>
      <c r="G301" s="74"/>
      <c r="H301" s="74"/>
      <c r="I301" s="83">
        <v>981</v>
      </c>
      <c r="J301" s="41" t="s">
        <v>325</v>
      </c>
      <c r="K301" s="50">
        <v>7112.84</v>
      </c>
      <c r="L301" s="50">
        <v>69705.831999999995</v>
      </c>
      <c r="M301" s="75">
        <f t="shared" si="9"/>
        <v>-62592.991999999998</v>
      </c>
      <c r="N301" s="57">
        <f>Statsandelar!AA301+M301</f>
        <v>5368164.2011182057</v>
      </c>
    </row>
    <row r="302" spans="1:14" ht="13.8" x14ac:dyDescent="0.25">
      <c r="A302" s="31">
        <v>989</v>
      </c>
      <c r="B302" s="130" t="s">
        <v>445</v>
      </c>
      <c r="C302" s="50">
        <v>228112.45419999998</v>
      </c>
      <c r="D302" s="50">
        <v>50675.096000000005</v>
      </c>
      <c r="E302" s="50">
        <f t="shared" si="8"/>
        <v>177437.35819999996</v>
      </c>
      <c r="F302" s="57">
        <f>Statsandelar!I302+E302</f>
        <v>20266991.443495549</v>
      </c>
      <c r="G302" s="74"/>
      <c r="H302" s="74"/>
      <c r="I302" s="83">
        <v>989</v>
      </c>
      <c r="J302" s="41" t="s">
        <v>326</v>
      </c>
      <c r="K302" s="50">
        <v>153708.47240000003</v>
      </c>
      <c r="L302" s="50">
        <v>81826.11136000001</v>
      </c>
      <c r="M302" s="75">
        <f t="shared" si="9"/>
        <v>71882.361040000018</v>
      </c>
      <c r="N302" s="57">
        <f>Statsandelar!AA302+M302</f>
        <v>18765618.628144987</v>
      </c>
    </row>
    <row r="303" spans="1:14" ht="13.8" x14ac:dyDescent="0.25">
      <c r="A303" s="31">
        <v>992</v>
      </c>
      <c r="B303" s="130" t="s">
        <v>327</v>
      </c>
      <c r="C303" s="50">
        <v>260976.7444</v>
      </c>
      <c r="D303" s="50">
        <v>388841.93515999999</v>
      </c>
      <c r="E303" s="84">
        <f t="shared" si="8"/>
        <v>-127865.19076</v>
      </c>
      <c r="F303" s="57">
        <f>Statsandelar!I303+E303</f>
        <v>52117304.774136856</v>
      </c>
      <c r="G303" s="74"/>
      <c r="H303" s="74"/>
      <c r="I303" s="83">
        <v>992</v>
      </c>
      <c r="J303" s="41" t="s">
        <v>327</v>
      </c>
      <c r="K303" s="50">
        <v>192046.68000000002</v>
      </c>
      <c r="L303" s="50">
        <v>368359.75792</v>
      </c>
      <c r="M303" s="75">
        <f t="shared" si="9"/>
        <v>-176313.07791999998</v>
      </c>
      <c r="N303" s="57">
        <f>Statsandelar!AA303+M303</f>
        <v>49666691.931790315</v>
      </c>
    </row>
    <row r="304" spans="1:14" x14ac:dyDescent="0.3">
      <c r="A304" s="34"/>
      <c r="B304" s="35"/>
      <c r="C304" s="58"/>
      <c r="D304" s="58"/>
      <c r="E304" s="58"/>
      <c r="I304" s="34"/>
      <c r="J304" s="35"/>
    </row>
    <row r="305" spans="1:10" x14ac:dyDescent="0.3">
      <c r="A305" s="34"/>
      <c r="B305" s="35"/>
      <c r="C305" s="58"/>
      <c r="D305" s="58"/>
      <c r="E305" s="58"/>
      <c r="I305" s="34"/>
      <c r="J305" s="35"/>
    </row>
    <row r="306" spans="1:10" x14ac:dyDescent="0.3">
      <c r="A306" s="34"/>
      <c r="B306" s="35"/>
      <c r="C306" s="58"/>
      <c r="D306" s="58"/>
      <c r="E306" s="58"/>
      <c r="I306" s="34"/>
      <c r="J306" s="35"/>
    </row>
    <row r="307" spans="1:10" x14ac:dyDescent="0.3">
      <c r="A307" s="34"/>
      <c r="B307" s="35"/>
      <c r="C307" s="58"/>
      <c r="D307" s="58"/>
      <c r="E307" s="58"/>
      <c r="I307" s="34"/>
      <c r="J307" s="35"/>
    </row>
    <row r="308" spans="1:10" x14ac:dyDescent="0.3">
      <c r="A308" s="40"/>
      <c r="B308" s="28"/>
      <c r="C308" s="58"/>
      <c r="D308" s="58"/>
      <c r="E308" s="58"/>
      <c r="I308" s="40"/>
      <c r="J308" s="28"/>
    </row>
    <row r="309" spans="1:10" x14ac:dyDescent="0.3">
      <c r="A309" s="40"/>
      <c r="B309" s="28"/>
      <c r="C309" s="58"/>
      <c r="D309" s="58"/>
      <c r="E309" s="58"/>
      <c r="I309" s="40"/>
      <c r="J309" s="28"/>
    </row>
    <row r="310" spans="1:10" x14ac:dyDescent="0.3">
      <c r="A310" s="40"/>
      <c r="B310" s="28"/>
      <c r="C310" s="58"/>
      <c r="D310" s="58"/>
      <c r="E310" s="58"/>
      <c r="I310" s="40"/>
      <c r="J310" s="28"/>
    </row>
    <row r="311" spans="1:10" x14ac:dyDescent="0.3">
      <c r="A311" s="40"/>
      <c r="B311" s="28"/>
      <c r="C311" s="58"/>
      <c r="D311" s="58"/>
      <c r="E311" s="58"/>
      <c r="I311" s="40"/>
      <c r="J311" s="28"/>
    </row>
    <row r="312" spans="1:10" x14ac:dyDescent="0.3">
      <c r="A312" s="40"/>
      <c r="B312" s="28"/>
      <c r="C312" s="58"/>
      <c r="D312" s="58"/>
      <c r="E312" s="58"/>
      <c r="I312" s="40"/>
      <c r="J312" s="28"/>
    </row>
    <row r="313" spans="1:10" x14ac:dyDescent="0.3">
      <c r="A313" s="40"/>
      <c r="B313" s="28"/>
      <c r="I313" s="40"/>
      <c r="J313" s="28"/>
    </row>
    <row r="314" spans="1:10" x14ac:dyDescent="0.3">
      <c r="A314" s="40"/>
      <c r="B314" s="28"/>
      <c r="I314" s="40"/>
      <c r="J314" s="28"/>
    </row>
    <row r="315" spans="1:10" x14ac:dyDescent="0.3">
      <c r="A315" s="40"/>
      <c r="B315" s="28"/>
      <c r="I315" s="40"/>
      <c r="J315" s="28"/>
    </row>
    <row r="316" spans="1:10" x14ac:dyDescent="0.3">
      <c r="A316" s="40"/>
      <c r="B316" s="28"/>
      <c r="I316" s="40"/>
      <c r="J316" s="28"/>
    </row>
    <row r="317" spans="1:10" x14ac:dyDescent="0.3">
      <c r="A317" s="40"/>
      <c r="B317" s="28"/>
      <c r="I317" s="40"/>
      <c r="J317" s="28"/>
    </row>
    <row r="318" spans="1:10" x14ac:dyDescent="0.3">
      <c r="A318" s="31"/>
      <c r="B318" s="28"/>
      <c r="I318" s="31"/>
      <c r="J318" s="28"/>
    </row>
    <row r="319" spans="1:10" x14ac:dyDescent="0.3">
      <c r="A319" s="31"/>
      <c r="B319" s="28"/>
      <c r="I319" s="31"/>
      <c r="J319" s="28"/>
    </row>
    <row r="320" spans="1:10" x14ac:dyDescent="0.3">
      <c r="A320" s="31"/>
      <c r="B320" s="43"/>
      <c r="I320" s="31"/>
      <c r="J320" s="43"/>
    </row>
    <row r="321" spans="1:10" x14ac:dyDescent="0.3">
      <c r="A321" s="31"/>
      <c r="B321" s="28"/>
      <c r="I321" s="31"/>
      <c r="J321" s="28"/>
    </row>
    <row r="322" spans="1:10" x14ac:dyDescent="0.3">
      <c r="A322" s="31"/>
      <c r="B322" s="28"/>
      <c r="I322" s="31"/>
      <c r="J322" s="28"/>
    </row>
    <row r="323" spans="1:10" x14ac:dyDescent="0.3">
      <c r="A323" s="31"/>
      <c r="B323" s="28"/>
      <c r="I323" s="31"/>
      <c r="J323" s="28"/>
    </row>
    <row r="324" spans="1:10" x14ac:dyDescent="0.3">
      <c r="A324" s="31"/>
      <c r="B324" s="28"/>
      <c r="I324" s="31"/>
      <c r="J324" s="28"/>
    </row>
    <row r="325" spans="1:10" x14ac:dyDescent="0.3">
      <c r="A325" s="31"/>
      <c r="B325" s="45"/>
      <c r="I325" s="31"/>
      <c r="J325" s="45"/>
    </row>
    <row r="326" spans="1:10" x14ac:dyDescent="0.3">
      <c r="A326" s="46"/>
      <c r="B326" s="45"/>
      <c r="I326" s="46"/>
      <c r="J326" s="45"/>
    </row>
    <row r="327" spans="1:10" x14ac:dyDescent="0.3">
      <c r="A327" s="31"/>
      <c r="B327" s="28"/>
      <c r="I327" s="31"/>
      <c r="J327" s="28"/>
    </row>
    <row r="328" spans="1:10" x14ac:dyDescent="0.3">
      <c r="A328" s="31"/>
      <c r="B328" s="28"/>
      <c r="I328" s="31"/>
      <c r="J328" s="28"/>
    </row>
    <row r="329" spans="1:10" x14ac:dyDescent="0.3">
      <c r="A329" s="31"/>
      <c r="B329" s="28"/>
      <c r="I329" s="31"/>
      <c r="J329" s="28"/>
    </row>
    <row r="330" spans="1:10" x14ac:dyDescent="0.3">
      <c r="A330" s="46"/>
      <c r="B330" s="28"/>
      <c r="I330" s="46"/>
      <c r="J330" s="28"/>
    </row>
    <row r="331" spans="1:10" x14ac:dyDescent="0.3">
      <c r="A331" s="31"/>
      <c r="B331" s="28"/>
      <c r="I331" s="31"/>
      <c r="J331" s="28"/>
    </row>
    <row r="332" spans="1:10" x14ac:dyDescent="0.3">
      <c r="A332" s="31"/>
      <c r="B332" s="28"/>
      <c r="I332" s="31"/>
      <c r="J332" s="28"/>
    </row>
    <row r="333" spans="1:10" x14ac:dyDescent="0.3">
      <c r="A333" s="59"/>
      <c r="I333" s="59"/>
    </row>
    <row r="334" spans="1:10" x14ac:dyDescent="0.3">
      <c r="A334" s="59"/>
      <c r="B334" s="60"/>
      <c r="I334" s="59"/>
      <c r="J334" s="60"/>
    </row>
  </sheetData>
  <sortState xmlns:xlrd2="http://schemas.microsoft.com/office/spreadsheetml/2017/richdata2" ref="A11:N303">
    <sortCondition ref="A11:A303"/>
  </sortState>
  <mergeCells count="2">
    <mergeCell ref="A4:H5"/>
    <mergeCell ref="A6:H7"/>
  </mergeCells>
  <phoneticPr fontId="50" type="noConversion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322D22068AB8154EA34214C28E2762B1" ma:contentTypeVersion="10" ma:contentTypeDescription="Luo uusi asiakirja." ma:contentTypeScope="" ma:versionID="0a71a09966c25a2e8ea1722bfb2b2a32">
  <xsd:schema xmlns:xsd="http://www.w3.org/2001/XMLSchema" xmlns:xs="http://www.w3.org/2001/XMLSchema" xmlns:p="http://schemas.microsoft.com/office/2006/metadata/properties" xmlns:ns2="55a2cc34-794c-4dc7-898e-8fa2029c8187" xmlns:ns3="ab5ad7e9-ff32-4915-8f05-2a6d5c545421" targetNamespace="http://schemas.microsoft.com/office/2006/metadata/properties" ma:root="true" ma:fieldsID="4416ee8580da3aab23028e0190c4a610" ns2:_="" ns3:_="">
    <xsd:import namespace="55a2cc34-794c-4dc7-898e-8fa2029c8187"/>
    <xsd:import namespace="ab5ad7e9-ff32-4915-8f05-2a6d5c545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a2cc34-794c-4dc7-898e-8fa2029c818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5ad7e9-ff32-4915-8f05-2a6d5c54542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E1D6DA-792B-477A-BEB1-DFE13B20777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D28DDB-56BA-4294-93FF-083D1E16236F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purl.org/dc/terms/"/>
    <ds:schemaRef ds:uri="http://www.w3.org/XML/1998/namespace"/>
    <ds:schemaRef ds:uri="ab5ad7e9-ff32-4915-8f05-2a6d5c545421"/>
    <ds:schemaRef ds:uri="55a2cc34-794c-4dc7-898e-8fa2029c8187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6A9DAB6-6E97-4529-8BFC-F112BA566E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a2cc34-794c-4dc7-898e-8fa2029c8187"/>
    <ds:schemaRef ds:uri="ab5ad7e9-ff32-4915-8f05-2a6d5c545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Information om materialet</vt:lpstr>
      <vt:lpstr>Statsandelar</vt:lpstr>
      <vt:lpstr>Hemkommunsersättningar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KUNTALIITTO Excel Template</dc:title>
  <dc:creator>Riikonen Olli</dc:creator>
  <cp:lastModifiedBy>Riikonen Olli</cp:lastModifiedBy>
  <cp:lastPrinted>2021-04-22T10:06:15Z</cp:lastPrinted>
  <dcterms:created xsi:type="dcterms:W3CDTF">2016-10-23T13:00:51Z</dcterms:created>
  <dcterms:modified xsi:type="dcterms:W3CDTF">2022-08-31T13:44:46Z</dcterms:modified>
</cp:coreProperties>
</file>