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kuntaliittofi-my.sharepoint.com/personal/olli_riikonen_kuntaliitto_fi/Documents/VOS-laskelmat 2026/"/>
    </mc:Choice>
  </mc:AlternateContent>
  <xr:revisionPtr revIDLastSave="0" documentId="8_{9A369114-49AD-40D1-8867-F713B0FE34FF}" xr6:coauthVersionLast="47" xr6:coauthVersionMax="47" xr10:uidLastSave="{00000000-0000-0000-0000-000000000000}"/>
  <bookViews>
    <workbookView xWindow="-110" yWindow="-110" windowWidth="38620" windowHeight="21100" xr2:uid="{AD0307C0-9653-4B59-A90F-365BEA4D3E8D}"/>
  </bookViews>
  <sheets>
    <sheet name="Selite" sheetId="17" r:id="rId1"/>
    <sheet name="Tasaus 2026 " sheetId="11" r:id="rId2"/>
    <sheet name="Lask. verotulot 2026  €_asukas" sheetId="16" r:id="rId3"/>
    <sheet name="Lask. kunnallisvero 2024" sheetId="12" r:id="rId4"/>
    <sheet name="Lask. kiinteistövero 2024" sheetId="13" r:id="rId5"/>
    <sheet name="Lask. kiinteistövero 2022" sheetId="2" state="hidden" r:id="rId6"/>
  </sheets>
  <definedNames>
    <definedName name="_xlnm._FilterDatabase" localSheetId="4" hidden="1">'Lask. kiinteistövero 2024'!$A$10:$V$10</definedName>
    <definedName name="_xlnm._FilterDatabase" localSheetId="3" hidden="1">'Lask. kunnallisvero 2024'!$A$10:$H$10</definedName>
    <definedName name="_xlnm._FilterDatabase" localSheetId="2" hidden="1">'Lask. verotulot 2026  €_asukas'!$A$10:$L$302</definedName>
    <definedName name="_xlnm._FilterDatabase" localSheetId="1" hidden="1">'Tasaus 2026 '!$A$10:$K$302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 i="11" l="1"/>
  <c r="AA37" i="11"/>
  <c r="AA38" i="11"/>
  <c r="AA39" i="11"/>
  <c r="AA40" i="11"/>
  <c r="AA41" i="11"/>
  <c r="AA42" i="11"/>
  <c r="AA43" i="11"/>
  <c r="AA44" i="11"/>
  <c r="AA45" i="11"/>
  <c r="AA46" i="11"/>
  <c r="AA47" i="11"/>
  <c r="AA48" i="11"/>
  <c r="AA49" i="11"/>
  <c r="AA50" i="11"/>
  <c r="AA51" i="11"/>
  <c r="AA52" i="11"/>
  <c r="AA53" i="11"/>
  <c r="AA54" i="11"/>
  <c r="AA55" i="11"/>
  <c r="AA56" i="11"/>
  <c r="AA57" i="11"/>
  <c r="AA58" i="11"/>
  <c r="AA59" i="11"/>
  <c r="AA60" i="11"/>
  <c r="AA61" i="11"/>
  <c r="AA62" i="11"/>
  <c r="AA63" i="11"/>
  <c r="AA64" i="11"/>
  <c r="AA65" i="11"/>
  <c r="AA66" i="11"/>
  <c r="AA67" i="11"/>
  <c r="AA68" i="11"/>
  <c r="AA69" i="11"/>
  <c r="AA70" i="11"/>
  <c r="AA71" i="11"/>
  <c r="AA72" i="11"/>
  <c r="AA73" i="11"/>
  <c r="AA74" i="11"/>
  <c r="AA75" i="11"/>
  <c r="AA76" i="11"/>
  <c r="AA77" i="11"/>
  <c r="AA78" i="11"/>
  <c r="AA79" i="11"/>
  <c r="AA80" i="11"/>
  <c r="AA81" i="11"/>
  <c r="AA82" i="11"/>
  <c r="AA83" i="11"/>
  <c r="AA84" i="11"/>
  <c r="AA85" i="11"/>
  <c r="AA86" i="11"/>
  <c r="AA87" i="11"/>
  <c r="AA88" i="11"/>
  <c r="AA89" i="11"/>
  <c r="AA90" i="11"/>
  <c r="AA91" i="11"/>
  <c r="AA92" i="11"/>
  <c r="AA93" i="11"/>
  <c r="AA94" i="11"/>
  <c r="AA95" i="11"/>
  <c r="AA96" i="11"/>
  <c r="AA97" i="11"/>
  <c r="AA98" i="11"/>
  <c r="AA99" i="11"/>
  <c r="AA100" i="11"/>
  <c r="AA101" i="11"/>
  <c r="AA102" i="11"/>
  <c r="AA103" i="11"/>
  <c r="AA104" i="11"/>
  <c r="AA105" i="11"/>
  <c r="AA106" i="11"/>
  <c r="AA107" i="11"/>
  <c r="AA108" i="11"/>
  <c r="AA109" i="11"/>
  <c r="AA110" i="11"/>
  <c r="AA111" i="11"/>
  <c r="AA112" i="11"/>
  <c r="AA113" i="11"/>
  <c r="AA114" i="11"/>
  <c r="AA115" i="11"/>
  <c r="AA116" i="11"/>
  <c r="AA117" i="11"/>
  <c r="AA118" i="11"/>
  <c r="AA119" i="11"/>
  <c r="AA120" i="11"/>
  <c r="AA121" i="11"/>
  <c r="AA122" i="11"/>
  <c r="AA123" i="11"/>
  <c r="AA124" i="11"/>
  <c r="AA125" i="11"/>
  <c r="AA126" i="11"/>
  <c r="AA127" i="11"/>
  <c r="AA128" i="11"/>
  <c r="AA129" i="11"/>
  <c r="AA130" i="11"/>
  <c r="AA131" i="11"/>
  <c r="AA132" i="11"/>
  <c r="AA133" i="11"/>
  <c r="AA134" i="11"/>
  <c r="AA135" i="11"/>
  <c r="AA136" i="11"/>
  <c r="AA137" i="11"/>
  <c r="AA138" i="11"/>
  <c r="AA139" i="11"/>
  <c r="AA140" i="11"/>
  <c r="AA141" i="11"/>
  <c r="AA142" i="11"/>
  <c r="AA143" i="11"/>
  <c r="AA144" i="11"/>
  <c r="AA145" i="11"/>
  <c r="AA146" i="11"/>
  <c r="AA147" i="11"/>
  <c r="AA148" i="11"/>
  <c r="AA149" i="11"/>
  <c r="AA150" i="11"/>
  <c r="AA151" i="11"/>
  <c r="AA152" i="11"/>
  <c r="AA153" i="11"/>
  <c r="AA154" i="11"/>
  <c r="AA155" i="11"/>
  <c r="AA156" i="11"/>
  <c r="AA157" i="11"/>
  <c r="AA158" i="11"/>
  <c r="AA159" i="11"/>
  <c r="AA160" i="11"/>
  <c r="AA161" i="11"/>
  <c r="AA162" i="11"/>
  <c r="AA163" i="11"/>
  <c r="AA164" i="11"/>
  <c r="AA165" i="11"/>
  <c r="AA166" i="11"/>
  <c r="AA167" i="11"/>
  <c r="AA168" i="11"/>
  <c r="AA169" i="11"/>
  <c r="AA170" i="11"/>
  <c r="AA171" i="11"/>
  <c r="AA172" i="11"/>
  <c r="AA173" i="11"/>
  <c r="AA174" i="11"/>
  <c r="AA175" i="11"/>
  <c r="AA176" i="11"/>
  <c r="AA177" i="11"/>
  <c r="AA178" i="11"/>
  <c r="AA179" i="11"/>
  <c r="AA180" i="11"/>
  <c r="AA181" i="11"/>
  <c r="AA182" i="11"/>
  <c r="AA183" i="11"/>
  <c r="AA184" i="11"/>
  <c r="AA185" i="11"/>
  <c r="AA186" i="11"/>
  <c r="AA187" i="11"/>
  <c r="AA188" i="11"/>
  <c r="AA189" i="11"/>
  <c r="AA190" i="11"/>
  <c r="AA191" i="11"/>
  <c r="AA192" i="11"/>
  <c r="AA193" i="11"/>
  <c r="AA194" i="11"/>
  <c r="AA195" i="11"/>
  <c r="AA196" i="11"/>
  <c r="AA197" i="11"/>
  <c r="AA198" i="11"/>
  <c r="AA199" i="11"/>
  <c r="AA200" i="11"/>
  <c r="AA201" i="11"/>
  <c r="AA202" i="11"/>
  <c r="AA203" i="11"/>
  <c r="AA204" i="11"/>
  <c r="AA205" i="11"/>
  <c r="AA206" i="11"/>
  <c r="AA207" i="11"/>
  <c r="AA208" i="11"/>
  <c r="AA209" i="11"/>
  <c r="AA210" i="11"/>
  <c r="AA211" i="11"/>
  <c r="AA212" i="11"/>
  <c r="AA213" i="11"/>
  <c r="AA214" i="11"/>
  <c r="AA215" i="11"/>
  <c r="AA216" i="11"/>
  <c r="AA217" i="11"/>
  <c r="AA218" i="11"/>
  <c r="AA219" i="11"/>
  <c r="AA220" i="11"/>
  <c r="AA221" i="11"/>
  <c r="AA222" i="11"/>
  <c r="AA223" i="11"/>
  <c r="AA224" i="11"/>
  <c r="AA225" i="11"/>
  <c r="AA226" i="11"/>
  <c r="AA227" i="11"/>
  <c r="AA228" i="11"/>
  <c r="AA229" i="11"/>
  <c r="AA230" i="11"/>
  <c r="AA231" i="11"/>
  <c r="AA232" i="11"/>
  <c r="AA233" i="11"/>
  <c r="AA234" i="11"/>
  <c r="AA235" i="11"/>
  <c r="AA236" i="11"/>
  <c r="AA237" i="11"/>
  <c r="AA238" i="11"/>
  <c r="AA239" i="11"/>
  <c r="AA240" i="11"/>
  <c r="AA241" i="11"/>
  <c r="AA242" i="11"/>
  <c r="AA243" i="11"/>
  <c r="AA244" i="11"/>
  <c r="AA245" i="11"/>
  <c r="AA246" i="11"/>
  <c r="AA247" i="11"/>
  <c r="AA248" i="11"/>
  <c r="AA249" i="11"/>
  <c r="AA250" i="11"/>
  <c r="AA251" i="11"/>
  <c r="AA252" i="11"/>
  <c r="AA253" i="11"/>
  <c r="AA254" i="11"/>
  <c r="AA255" i="11"/>
  <c r="AA256" i="11"/>
  <c r="AA257" i="11"/>
  <c r="AA258" i="11"/>
  <c r="AA259" i="11"/>
  <c r="AA260" i="11"/>
  <c r="AA261" i="11"/>
  <c r="AA262" i="11"/>
  <c r="AA263" i="11"/>
  <c r="AA264" i="11"/>
  <c r="AA265" i="11"/>
  <c r="AA266" i="11"/>
  <c r="AA267" i="11"/>
  <c r="AA268" i="11"/>
  <c r="AA269" i="11"/>
  <c r="AA270" i="11"/>
  <c r="AA271" i="11"/>
  <c r="AA272" i="11"/>
  <c r="AA273" i="11"/>
  <c r="AA274" i="11"/>
  <c r="AA275" i="11"/>
  <c r="AA276" i="11"/>
  <c r="AA277" i="11"/>
  <c r="AA278" i="11"/>
  <c r="AA279" i="11"/>
  <c r="AA280" i="11"/>
  <c r="AA281" i="11"/>
  <c r="AA282" i="11"/>
  <c r="AA283" i="11"/>
  <c r="AA284" i="11"/>
  <c r="AA285" i="11"/>
  <c r="AA286" i="11"/>
  <c r="AA287" i="11"/>
  <c r="AA288" i="11"/>
  <c r="AA289" i="11"/>
  <c r="AA290" i="11"/>
  <c r="AA291" i="11"/>
  <c r="AA292" i="11"/>
  <c r="AA293" i="11"/>
  <c r="AA294" i="11"/>
  <c r="AA295" i="11"/>
  <c r="AA296" i="11"/>
  <c r="AA297" i="11"/>
  <c r="AA298" i="11"/>
  <c r="AA299" i="11"/>
  <c r="AA300" i="11"/>
  <c r="AA301" i="11"/>
  <c r="AA302" i="11"/>
  <c r="AA31" i="11"/>
  <c r="AA32" i="11"/>
  <c r="AA33" i="11"/>
  <c r="AA34" i="11"/>
  <c r="AA35" i="11"/>
  <c r="AA36" i="11"/>
  <c r="AA24" i="11"/>
  <c r="AA25" i="11"/>
  <c r="AA26" i="11"/>
  <c r="AA27" i="11"/>
  <c r="AA28" i="11"/>
  <c r="AA29" i="11"/>
  <c r="AA30" i="11"/>
  <c r="AA20" i="11"/>
  <c r="AA21" i="11"/>
  <c r="AA22" i="11"/>
  <c r="AA23" i="11"/>
  <c r="AA16" i="11"/>
  <c r="AA17" i="11"/>
  <c r="AA18" i="11"/>
  <c r="AA19" i="11"/>
  <c r="AA12" i="11"/>
  <c r="AA13" i="11"/>
  <c r="AA14" i="11"/>
  <c r="AA15" i="11"/>
  <c r="AA11" i="11"/>
  <c r="J12" i="12" l="1"/>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2" i="12"/>
  <c r="J183" i="12"/>
  <c r="J184" i="12"/>
  <c r="J185" i="12"/>
  <c r="J186" i="12"/>
  <c r="J187" i="12"/>
  <c r="J188" i="12"/>
  <c r="J189" i="12"/>
  <c r="J190" i="12"/>
  <c r="J191" i="12"/>
  <c r="J192" i="12"/>
  <c r="J193" i="12"/>
  <c r="J194" i="12"/>
  <c r="J195" i="12"/>
  <c r="J196" i="12"/>
  <c r="J197" i="12"/>
  <c r="J198" i="12"/>
  <c r="J199" i="12"/>
  <c r="J200" i="12"/>
  <c r="J201" i="12"/>
  <c r="J202" i="12"/>
  <c r="J203" i="12"/>
  <c r="J204" i="12"/>
  <c r="J205" i="12"/>
  <c r="J206" i="12"/>
  <c r="J207" i="12"/>
  <c r="J208" i="12"/>
  <c r="J209" i="12"/>
  <c r="J210" i="12"/>
  <c r="J211" i="12"/>
  <c r="J212" i="12"/>
  <c r="J213" i="12"/>
  <c r="J214" i="12"/>
  <c r="J215" i="12"/>
  <c r="J216" i="12"/>
  <c r="J217" i="12"/>
  <c r="J218" i="12"/>
  <c r="J219" i="12"/>
  <c r="J220" i="12"/>
  <c r="J221" i="12"/>
  <c r="J222" i="12"/>
  <c r="J223" i="12"/>
  <c r="J224" i="12"/>
  <c r="J225" i="12"/>
  <c r="J226" i="12"/>
  <c r="J227" i="12"/>
  <c r="J228" i="12"/>
  <c r="J229" i="12"/>
  <c r="J230" i="12"/>
  <c r="J231" i="12"/>
  <c r="J232" i="12"/>
  <c r="J233" i="12"/>
  <c r="J234" i="12"/>
  <c r="J235" i="12"/>
  <c r="J236" i="12"/>
  <c r="J237" i="12"/>
  <c r="J238" i="12"/>
  <c r="J239" i="12"/>
  <c r="J240" i="12"/>
  <c r="J241" i="12"/>
  <c r="J242" i="12"/>
  <c r="J243" i="12"/>
  <c r="J244" i="12"/>
  <c r="J245" i="12"/>
  <c r="J246" i="12"/>
  <c r="J247" i="12"/>
  <c r="J248" i="12"/>
  <c r="J249" i="12"/>
  <c r="J250" i="12"/>
  <c r="J251" i="12"/>
  <c r="J252" i="12"/>
  <c r="J253" i="12"/>
  <c r="J254" i="12"/>
  <c r="J255" i="12"/>
  <c r="J256" i="12"/>
  <c r="J257" i="12"/>
  <c r="J258" i="12"/>
  <c r="J259" i="12"/>
  <c r="J260" i="12"/>
  <c r="J261" i="12"/>
  <c r="J262" i="12"/>
  <c r="J263" i="12"/>
  <c r="J264" i="12"/>
  <c r="J265" i="12"/>
  <c r="J266" i="12"/>
  <c r="J267" i="12"/>
  <c r="J268" i="12"/>
  <c r="J269" i="12"/>
  <c r="J270" i="12"/>
  <c r="J271" i="12"/>
  <c r="J272" i="12"/>
  <c r="J273" i="12"/>
  <c r="J274" i="12"/>
  <c r="J275" i="12"/>
  <c r="J276" i="12"/>
  <c r="J277" i="12"/>
  <c r="J278" i="12"/>
  <c r="J279" i="12"/>
  <c r="J280" i="12"/>
  <c r="J281" i="12"/>
  <c r="J282" i="12"/>
  <c r="J283" i="12"/>
  <c r="J284" i="12"/>
  <c r="J285" i="12"/>
  <c r="J286" i="12"/>
  <c r="J287" i="12"/>
  <c r="J288" i="12"/>
  <c r="J289" i="12"/>
  <c r="J290" i="12"/>
  <c r="J291" i="12"/>
  <c r="J292" i="12"/>
  <c r="J293" i="12"/>
  <c r="J294" i="12"/>
  <c r="J295" i="12"/>
  <c r="J296" i="12"/>
  <c r="J297" i="12"/>
  <c r="J298" i="12"/>
  <c r="J299" i="12"/>
  <c r="J300" i="12"/>
  <c r="J301" i="12"/>
  <c r="J302" i="12"/>
  <c r="J11" i="12"/>
  <c r="E10" i="11" l="1"/>
  <c r="S12" i="13" l="1"/>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62" i="13"/>
  <c r="S63" i="13"/>
  <c r="S64" i="13"/>
  <c r="S65" i="13"/>
  <c r="S66" i="13"/>
  <c r="S67" i="13"/>
  <c r="S68" i="13"/>
  <c r="S69" i="13"/>
  <c r="S70" i="13"/>
  <c r="S71" i="13"/>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102" i="13"/>
  <c r="S103" i="13"/>
  <c r="S104" i="13"/>
  <c r="S105" i="13"/>
  <c r="S106" i="13"/>
  <c r="S107" i="13"/>
  <c r="S108" i="13"/>
  <c r="S109" i="13"/>
  <c r="S110" i="13"/>
  <c r="S111" i="13"/>
  <c r="S112" i="13"/>
  <c r="S113" i="13"/>
  <c r="S114" i="13"/>
  <c r="S115" i="13"/>
  <c r="S116" i="13"/>
  <c r="S117" i="13"/>
  <c r="S118" i="13"/>
  <c r="S119" i="13"/>
  <c r="S120" i="13"/>
  <c r="S121" i="13"/>
  <c r="S122" i="13"/>
  <c r="S123" i="13"/>
  <c r="S124" i="13"/>
  <c r="S125" i="13"/>
  <c r="S126" i="13"/>
  <c r="S127" i="13"/>
  <c r="S128" i="13"/>
  <c r="S129" i="13"/>
  <c r="S130" i="13"/>
  <c r="S131" i="13"/>
  <c r="S132" i="13"/>
  <c r="S133" i="13"/>
  <c r="S134" i="13"/>
  <c r="S135" i="13"/>
  <c r="S136" i="13"/>
  <c r="S137" i="13"/>
  <c r="S138" i="13"/>
  <c r="S139" i="13"/>
  <c r="S140" i="13"/>
  <c r="S141" i="13"/>
  <c r="S142" i="13"/>
  <c r="S143" i="13"/>
  <c r="S144" i="13"/>
  <c r="S145" i="13"/>
  <c r="S146" i="13"/>
  <c r="S147" i="13"/>
  <c r="S148" i="13"/>
  <c r="S149" i="13"/>
  <c r="S150" i="13"/>
  <c r="S151" i="13"/>
  <c r="S152" i="13"/>
  <c r="S153" i="13"/>
  <c r="S154" i="13"/>
  <c r="S155" i="13"/>
  <c r="S156" i="13"/>
  <c r="S157" i="13"/>
  <c r="S158" i="13"/>
  <c r="S159" i="13"/>
  <c r="S160" i="13"/>
  <c r="S161" i="13"/>
  <c r="S162" i="13"/>
  <c r="S163" i="13"/>
  <c r="S164" i="13"/>
  <c r="S165" i="13"/>
  <c r="S166" i="13"/>
  <c r="S167" i="13"/>
  <c r="S168" i="13"/>
  <c r="S169" i="13"/>
  <c r="S170" i="13"/>
  <c r="S171" i="13"/>
  <c r="S172" i="13"/>
  <c r="S173" i="13"/>
  <c r="S174" i="13"/>
  <c r="S175" i="13"/>
  <c r="S176" i="13"/>
  <c r="S177" i="13"/>
  <c r="S178" i="13"/>
  <c r="S179" i="13"/>
  <c r="S180" i="13"/>
  <c r="S181" i="13"/>
  <c r="S182" i="13"/>
  <c r="S183" i="13"/>
  <c r="S184" i="13"/>
  <c r="S185" i="13"/>
  <c r="S186" i="13"/>
  <c r="S187" i="13"/>
  <c r="S188" i="13"/>
  <c r="S189" i="13"/>
  <c r="S190" i="13"/>
  <c r="S191" i="13"/>
  <c r="S192" i="13"/>
  <c r="S193" i="13"/>
  <c r="S194" i="13"/>
  <c r="S195" i="13"/>
  <c r="S196" i="13"/>
  <c r="S197" i="13"/>
  <c r="S198" i="13"/>
  <c r="S199" i="13"/>
  <c r="S200" i="13"/>
  <c r="S201" i="13"/>
  <c r="S202" i="13"/>
  <c r="S203" i="13"/>
  <c r="S204" i="13"/>
  <c r="S205" i="13"/>
  <c r="S206" i="13"/>
  <c r="S207" i="13"/>
  <c r="S208" i="13"/>
  <c r="S209" i="13"/>
  <c r="S210" i="13"/>
  <c r="S211" i="13"/>
  <c r="S212" i="13"/>
  <c r="S213" i="13"/>
  <c r="S214" i="13"/>
  <c r="S215" i="13"/>
  <c r="S216" i="13"/>
  <c r="S217" i="13"/>
  <c r="S218" i="13"/>
  <c r="S219" i="13"/>
  <c r="S220" i="13"/>
  <c r="S221" i="13"/>
  <c r="S222" i="13"/>
  <c r="S223" i="13"/>
  <c r="S224" i="13"/>
  <c r="S225" i="13"/>
  <c r="S226" i="13"/>
  <c r="S227" i="13"/>
  <c r="S228" i="13"/>
  <c r="S229" i="13"/>
  <c r="S230" i="13"/>
  <c r="S231" i="13"/>
  <c r="S232" i="13"/>
  <c r="S233" i="13"/>
  <c r="S234" i="13"/>
  <c r="S235" i="13"/>
  <c r="S236" i="13"/>
  <c r="S237" i="13"/>
  <c r="S238" i="13"/>
  <c r="S239" i="13"/>
  <c r="S240" i="13"/>
  <c r="S241" i="13"/>
  <c r="S242" i="13"/>
  <c r="S243" i="13"/>
  <c r="S244" i="13"/>
  <c r="S245" i="13"/>
  <c r="S246" i="13"/>
  <c r="S247" i="13"/>
  <c r="S248" i="13"/>
  <c r="S249" i="13"/>
  <c r="S250" i="13"/>
  <c r="S251" i="13"/>
  <c r="S252" i="13"/>
  <c r="S253" i="13"/>
  <c r="S254" i="13"/>
  <c r="S255" i="13"/>
  <c r="S256" i="13"/>
  <c r="S257" i="13"/>
  <c r="S258" i="13"/>
  <c r="S259" i="13"/>
  <c r="S260" i="13"/>
  <c r="S261" i="13"/>
  <c r="S262" i="13"/>
  <c r="S263" i="13"/>
  <c r="S264" i="13"/>
  <c r="S265" i="13"/>
  <c r="S266" i="13"/>
  <c r="S267" i="13"/>
  <c r="S268" i="13"/>
  <c r="S269" i="13"/>
  <c r="S270" i="13"/>
  <c r="S271" i="13"/>
  <c r="S272" i="13"/>
  <c r="S273" i="13"/>
  <c r="S274" i="13"/>
  <c r="S275" i="13"/>
  <c r="S276" i="13"/>
  <c r="S277" i="13"/>
  <c r="S278" i="13"/>
  <c r="S279" i="13"/>
  <c r="S280" i="13"/>
  <c r="S281" i="13"/>
  <c r="S282" i="13"/>
  <c r="S283" i="13"/>
  <c r="S284" i="13"/>
  <c r="S285" i="13"/>
  <c r="S286" i="13"/>
  <c r="S287" i="13"/>
  <c r="S288" i="13"/>
  <c r="S289" i="13"/>
  <c r="S290" i="13"/>
  <c r="S291" i="13"/>
  <c r="S292" i="13"/>
  <c r="S293" i="13"/>
  <c r="S294" i="13"/>
  <c r="S295" i="13"/>
  <c r="S296" i="13"/>
  <c r="S297" i="13"/>
  <c r="S298" i="13"/>
  <c r="S299" i="13"/>
  <c r="S300" i="13"/>
  <c r="S301" i="13"/>
  <c r="S302" i="13"/>
  <c r="S11" i="13"/>
  <c r="Q145" i="13"/>
  <c r="R12" i="13" l="1"/>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216" i="13"/>
  <c r="R217" i="13"/>
  <c r="R218" i="13"/>
  <c r="R219" i="13"/>
  <c r="R220" i="13"/>
  <c r="R221" i="13"/>
  <c r="R222" i="13"/>
  <c r="R223" i="13"/>
  <c r="R224" i="13"/>
  <c r="R225" i="13"/>
  <c r="R226" i="13"/>
  <c r="R227" i="13"/>
  <c r="R228" i="13"/>
  <c r="R229" i="13"/>
  <c r="R230" i="13"/>
  <c r="R231" i="13"/>
  <c r="R232" i="13"/>
  <c r="R233" i="13"/>
  <c r="R234" i="13"/>
  <c r="R235" i="13"/>
  <c r="R236" i="13"/>
  <c r="R237" i="13"/>
  <c r="R238" i="13"/>
  <c r="R239" i="13"/>
  <c r="R240" i="13"/>
  <c r="R241" i="13"/>
  <c r="R242" i="13"/>
  <c r="R243" i="13"/>
  <c r="R244" i="13"/>
  <c r="R245" i="13"/>
  <c r="R246" i="13"/>
  <c r="R247" i="13"/>
  <c r="R248" i="13"/>
  <c r="R249" i="13"/>
  <c r="R250" i="13"/>
  <c r="R251" i="13"/>
  <c r="R252" i="13"/>
  <c r="R253" i="13"/>
  <c r="R254" i="13"/>
  <c r="R255" i="13"/>
  <c r="R256" i="13"/>
  <c r="R257" i="13"/>
  <c r="R258" i="13"/>
  <c r="R259" i="13"/>
  <c r="R260" i="13"/>
  <c r="R261" i="13"/>
  <c r="R262" i="13"/>
  <c r="R263" i="13"/>
  <c r="R264" i="13"/>
  <c r="R265" i="13"/>
  <c r="R266" i="13"/>
  <c r="R267" i="13"/>
  <c r="R268" i="13"/>
  <c r="R269" i="13"/>
  <c r="R270" i="13"/>
  <c r="R271" i="13"/>
  <c r="R272" i="13"/>
  <c r="R273" i="13"/>
  <c r="R274" i="13"/>
  <c r="R275" i="13"/>
  <c r="R276" i="13"/>
  <c r="R277" i="13"/>
  <c r="R278" i="13"/>
  <c r="R279" i="13"/>
  <c r="R280" i="13"/>
  <c r="R281" i="13"/>
  <c r="R282" i="13"/>
  <c r="R283" i="13"/>
  <c r="R284" i="13"/>
  <c r="R285" i="13"/>
  <c r="R286" i="13"/>
  <c r="R287" i="13"/>
  <c r="R288" i="13"/>
  <c r="R289" i="13"/>
  <c r="R290" i="13"/>
  <c r="R291" i="13"/>
  <c r="R292" i="13"/>
  <c r="R293" i="13"/>
  <c r="R294" i="13"/>
  <c r="R295" i="13"/>
  <c r="R296" i="13"/>
  <c r="R297" i="13"/>
  <c r="R298" i="13"/>
  <c r="R299" i="13"/>
  <c r="R300" i="13"/>
  <c r="R301" i="13"/>
  <c r="R302" i="13"/>
  <c r="R11" i="13"/>
  <c r="J10" i="13"/>
  <c r="I10" i="13"/>
  <c r="S10" i="13" l="1"/>
  <c r="T12" i="13" l="1"/>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51" i="13"/>
  <c r="T52" i="13"/>
  <c r="T53" i="13"/>
  <c r="T54" i="13"/>
  <c r="T55" i="13"/>
  <c r="T56" i="13"/>
  <c r="T57" i="13"/>
  <c r="T58" i="13"/>
  <c r="T59" i="13"/>
  <c r="T60" i="13"/>
  <c r="T61" i="13"/>
  <c r="T62" i="13"/>
  <c r="T63" i="13"/>
  <c r="T64" i="13"/>
  <c r="T65" i="13"/>
  <c r="T66" i="13"/>
  <c r="T67" i="13"/>
  <c r="T68" i="13"/>
  <c r="T69" i="13"/>
  <c r="T70" i="13"/>
  <c r="T71" i="13"/>
  <c r="T72" i="13"/>
  <c r="T73" i="13"/>
  <c r="T74" i="13"/>
  <c r="T75" i="13"/>
  <c r="T76" i="13"/>
  <c r="T77" i="13"/>
  <c r="T78" i="13"/>
  <c r="T79" i="13"/>
  <c r="T80" i="13"/>
  <c r="T81" i="13"/>
  <c r="T82" i="13"/>
  <c r="T83" i="13"/>
  <c r="T84" i="13"/>
  <c r="T85" i="13"/>
  <c r="T86" i="13"/>
  <c r="T87" i="13"/>
  <c r="T88" i="13"/>
  <c r="T89" i="13"/>
  <c r="T90" i="13"/>
  <c r="T91" i="13"/>
  <c r="T92" i="13"/>
  <c r="T93" i="13"/>
  <c r="T94" i="13"/>
  <c r="T95" i="13"/>
  <c r="T96" i="13"/>
  <c r="T97" i="13"/>
  <c r="T98" i="13"/>
  <c r="T99" i="13"/>
  <c r="T100" i="13"/>
  <c r="T101" i="13"/>
  <c r="T102" i="13"/>
  <c r="T103" i="13"/>
  <c r="T104" i="13"/>
  <c r="T105" i="13"/>
  <c r="T106" i="13"/>
  <c r="T107" i="13"/>
  <c r="T108" i="13"/>
  <c r="T109" i="13"/>
  <c r="T110" i="13"/>
  <c r="T111" i="13"/>
  <c r="T112" i="13"/>
  <c r="T113" i="13"/>
  <c r="T114" i="13"/>
  <c r="T115" i="13"/>
  <c r="T116" i="13"/>
  <c r="T117" i="13"/>
  <c r="T118" i="13"/>
  <c r="T119" i="13"/>
  <c r="T120" i="13"/>
  <c r="T121" i="13"/>
  <c r="T122" i="13"/>
  <c r="T123" i="13"/>
  <c r="T124" i="13"/>
  <c r="T125" i="13"/>
  <c r="T126" i="13"/>
  <c r="T127" i="13"/>
  <c r="T128" i="13"/>
  <c r="T129" i="13"/>
  <c r="T130" i="13"/>
  <c r="T131" i="13"/>
  <c r="T132" i="13"/>
  <c r="T133" i="13"/>
  <c r="T134" i="13"/>
  <c r="T135" i="13"/>
  <c r="T136" i="13"/>
  <c r="T137" i="13"/>
  <c r="T138" i="13"/>
  <c r="T139" i="13"/>
  <c r="T140" i="13"/>
  <c r="T141" i="13"/>
  <c r="T142" i="13"/>
  <c r="T143" i="13"/>
  <c r="T144" i="13"/>
  <c r="T145" i="13"/>
  <c r="T146" i="13"/>
  <c r="T147" i="13"/>
  <c r="T148" i="13"/>
  <c r="T149" i="13"/>
  <c r="T150" i="13"/>
  <c r="T151" i="13"/>
  <c r="T152" i="13"/>
  <c r="T153" i="13"/>
  <c r="T154" i="13"/>
  <c r="T155" i="13"/>
  <c r="T156" i="13"/>
  <c r="T157" i="13"/>
  <c r="T158" i="13"/>
  <c r="T159" i="13"/>
  <c r="T160" i="13"/>
  <c r="T161" i="13"/>
  <c r="T162" i="13"/>
  <c r="T163" i="13"/>
  <c r="T164" i="13"/>
  <c r="T165" i="13"/>
  <c r="T166" i="13"/>
  <c r="T167" i="13"/>
  <c r="T168" i="13"/>
  <c r="T169" i="13"/>
  <c r="T170" i="13"/>
  <c r="T171" i="13"/>
  <c r="T172" i="13"/>
  <c r="T173" i="13"/>
  <c r="T174" i="13"/>
  <c r="T175" i="13"/>
  <c r="T176" i="13"/>
  <c r="T177" i="13"/>
  <c r="T178" i="13"/>
  <c r="T179" i="13"/>
  <c r="T180" i="13"/>
  <c r="T181" i="13"/>
  <c r="T182" i="13"/>
  <c r="T183" i="13"/>
  <c r="T184" i="13"/>
  <c r="T185" i="13"/>
  <c r="T186" i="13"/>
  <c r="T187" i="13"/>
  <c r="T188" i="13"/>
  <c r="T189" i="13"/>
  <c r="T190" i="13"/>
  <c r="T191" i="13"/>
  <c r="T192" i="13"/>
  <c r="T193" i="13"/>
  <c r="T194" i="13"/>
  <c r="T195" i="13"/>
  <c r="T196" i="13"/>
  <c r="T197" i="13"/>
  <c r="T198" i="13"/>
  <c r="T199" i="13"/>
  <c r="T200" i="13"/>
  <c r="T201" i="13"/>
  <c r="T202" i="13"/>
  <c r="T203" i="13"/>
  <c r="T204" i="13"/>
  <c r="T205" i="13"/>
  <c r="T206" i="13"/>
  <c r="T207" i="13"/>
  <c r="T208" i="13"/>
  <c r="T209" i="13"/>
  <c r="T210" i="13"/>
  <c r="T211" i="13"/>
  <c r="T212" i="13"/>
  <c r="T213" i="13"/>
  <c r="T214" i="13"/>
  <c r="T215" i="13"/>
  <c r="T216" i="13"/>
  <c r="T217" i="13"/>
  <c r="T218" i="13"/>
  <c r="T219" i="13"/>
  <c r="T220" i="13"/>
  <c r="T221" i="13"/>
  <c r="T222" i="13"/>
  <c r="T223" i="13"/>
  <c r="T224" i="13"/>
  <c r="T225" i="13"/>
  <c r="T226" i="13"/>
  <c r="T227" i="13"/>
  <c r="T228" i="13"/>
  <c r="T229" i="13"/>
  <c r="T230" i="13"/>
  <c r="T231" i="13"/>
  <c r="T232" i="13"/>
  <c r="T233" i="13"/>
  <c r="T234" i="13"/>
  <c r="T235" i="13"/>
  <c r="T236" i="13"/>
  <c r="T237" i="13"/>
  <c r="T238" i="13"/>
  <c r="T239" i="13"/>
  <c r="T240" i="13"/>
  <c r="T241" i="13"/>
  <c r="T242" i="13"/>
  <c r="T243" i="13"/>
  <c r="T244" i="13"/>
  <c r="T245" i="13"/>
  <c r="T246" i="13"/>
  <c r="T247" i="13"/>
  <c r="T248" i="13"/>
  <c r="T249" i="13"/>
  <c r="T250" i="13"/>
  <c r="T251" i="13"/>
  <c r="T252" i="13"/>
  <c r="T253" i="13"/>
  <c r="T254" i="13"/>
  <c r="T255" i="13"/>
  <c r="T256" i="13"/>
  <c r="T257" i="13"/>
  <c r="T258" i="13"/>
  <c r="T259" i="13"/>
  <c r="T260" i="13"/>
  <c r="T261" i="13"/>
  <c r="T262" i="13"/>
  <c r="T263" i="13"/>
  <c r="T264" i="13"/>
  <c r="T265" i="13"/>
  <c r="T266" i="13"/>
  <c r="T267" i="13"/>
  <c r="T268" i="13"/>
  <c r="T269" i="13"/>
  <c r="T270" i="13"/>
  <c r="T271" i="13"/>
  <c r="T272" i="13"/>
  <c r="T273" i="13"/>
  <c r="T274" i="13"/>
  <c r="T275" i="13"/>
  <c r="T276" i="13"/>
  <c r="T277" i="13"/>
  <c r="T278" i="13"/>
  <c r="T279" i="13"/>
  <c r="T280" i="13"/>
  <c r="T281" i="13"/>
  <c r="T282" i="13"/>
  <c r="T283" i="13"/>
  <c r="T284" i="13"/>
  <c r="T285" i="13"/>
  <c r="T286" i="13"/>
  <c r="T287" i="13"/>
  <c r="T288" i="13"/>
  <c r="T289" i="13"/>
  <c r="T290" i="13"/>
  <c r="T291" i="13"/>
  <c r="T292" i="13"/>
  <c r="T293" i="13"/>
  <c r="T294" i="13"/>
  <c r="T295" i="13"/>
  <c r="T296" i="13"/>
  <c r="T297" i="13"/>
  <c r="T298" i="13"/>
  <c r="T299" i="13"/>
  <c r="T300" i="13"/>
  <c r="T301" i="13"/>
  <c r="T302" i="13"/>
  <c r="T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P264" i="13"/>
  <c r="P265" i="13"/>
  <c r="P266" i="13"/>
  <c r="P267" i="13"/>
  <c r="P268" i="13"/>
  <c r="P269"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22" i="13"/>
  <c r="N123" i="13"/>
  <c r="N124" i="13"/>
  <c r="N125" i="13"/>
  <c r="N126" i="13"/>
  <c r="N127" i="13"/>
  <c r="N128" i="13"/>
  <c r="N129" i="13"/>
  <c r="N130" i="13"/>
  <c r="N131" i="13"/>
  <c r="N132" i="13"/>
  <c r="N133" i="13"/>
  <c r="N134" i="13"/>
  <c r="N135" i="13"/>
  <c r="N136" i="13"/>
  <c r="N137" i="13"/>
  <c r="N138" i="13"/>
  <c r="N139" i="13"/>
  <c r="N140" i="13"/>
  <c r="N141" i="13"/>
  <c r="N142" i="13"/>
  <c r="N143" i="13"/>
  <c r="N144" i="13"/>
  <c r="N145" i="13"/>
  <c r="N146" i="13"/>
  <c r="N147" i="13"/>
  <c r="N148" i="13"/>
  <c r="N149" i="13"/>
  <c r="N150" i="13"/>
  <c r="N151" i="13"/>
  <c r="N152" i="13"/>
  <c r="N153" i="13"/>
  <c r="N154" i="13"/>
  <c r="N155" i="13"/>
  <c r="N156" i="13"/>
  <c r="N157" i="13"/>
  <c r="N158" i="13"/>
  <c r="N159" i="13"/>
  <c r="N160" i="13"/>
  <c r="N161" i="13"/>
  <c r="N162" i="13"/>
  <c r="N163" i="13"/>
  <c r="N164" i="13"/>
  <c r="N165" i="13"/>
  <c r="N166" i="13"/>
  <c r="N167" i="13"/>
  <c r="N168" i="13"/>
  <c r="N169" i="13"/>
  <c r="N170" i="13"/>
  <c r="N171" i="13"/>
  <c r="N172" i="13"/>
  <c r="N173" i="13"/>
  <c r="N174" i="13"/>
  <c r="N175" i="13"/>
  <c r="N176" i="13"/>
  <c r="N177" i="13"/>
  <c r="N178" i="13"/>
  <c r="N179" i="13"/>
  <c r="N180" i="13"/>
  <c r="N181" i="13"/>
  <c r="N182" i="13"/>
  <c r="N183" i="13"/>
  <c r="N184" i="13"/>
  <c r="N185" i="13"/>
  <c r="N186" i="13"/>
  <c r="N187" i="13"/>
  <c r="N188" i="13"/>
  <c r="N189" i="13"/>
  <c r="N190" i="13"/>
  <c r="N191" i="13"/>
  <c r="N192" i="13"/>
  <c r="N193" i="13"/>
  <c r="N194" i="13"/>
  <c r="N195" i="13"/>
  <c r="N196" i="13"/>
  <c r="N197" i="13"/>
  <c r="N198" i="13"/>
  <c r="N199" i="13"/>
  <c r="N200" i="13"/>
  <c r="N201" i="13"/>
  <c r="N202" i="13"/>
  <c r="N203" i="13"/>
  <c r="N204" i="13"/>
  <c r="N205" i="13"/>
  <c r="N206" i="13"/>
  <c r="N207" i="13"/>
  <c r="N208" i="13"/>
  <c r="N209" i="13"/>
  <c r="N210" i="13"/>
  <c r="N211" i="13"/>
  <c r="N212" i="13"/>
  <c r="N213" i="13"/>
  <c r="N214" i="13"/>
  <c r="N215" i="13"/>
  <c r="N216" i="13"/>
  <c r="N217" i="13"/>
  <c r="N218" i="13"/>
  <c r="N219" i="13"/>
  <c r="N220" i="13"/>
  <c r="N221" i="13"/>
  <c r="N222" i="13"/>
  <c r="N223" i="13"/>
  <c r="N224" i="13"/>
  <c r="N225" i="13"/>
  <c r="N226" i="13"/>
  <c r="N227" i="13"/>
  <c r="N228" i="13"/>
  <c r="N229" i="13"/>
  <c r="N230" i="13"/>
  <c r="N231" i="13"/>
  <c r="N232" i="13"/>
  <c r="N233" i="13"/>
  <c r="N234" i="13"/>
  <c r="N235" i="13"/>
  <c r="N236" i="13"/>
  <c r="N237" i="13"/>
  <c r="N238" i="13"/>
  <c r="N239" i="13"/>
  <c r="N240" i="13"/>
  <c r="N241" i="13"/>
  <c r="N242" i="13"/>
  <c r="N243" i="13"/>
  <c r="N244" i="13"/>
  <c r="N245" i="13"/>
  <c r="N246" i="13"/>
  <c r="N247" i="13"/>
  <c r="N248" i="13"/>
  <c r="N249" i="13"/>
  <c r="N250" i="13"/>
  <c r="N251" i="13"/>
  <c r="N252" i="13"/>
  <c r="N253" i="13"/>
  <c r="N254" i="13"/>
  <c r="N255" i="13"/>
  <c r="N256" i="13"/>
  <c r="N257" i="13"/>
  <c r="N258" i="13"/>
  <c r="N259" i="13"/>
  <c r="N260" i="13"/>
  <c r="N261" i="13"/>
  <c r="N262" i="13"/>
  <c r="N263" i="13"/>
  <c r="N264" i="13"/>
  <c r="N265" i="13"/>
  <c r="N266" i="13"/>
  <c r="N267" i="13"/>
  <c r="N268" i="13"/>
  <c r="N269" i="13"/>
  <c r="N270" i="13"/>
  <c r="N271" i="13"/>
  <c r="N272" i="13"/>
  <c r="N273" i="13"/>
  <c r="N274" i="13"/>
  <c r="N275" i="13"/>
  <c r="N276" i="13"/>
  <c r="N277" i="13"/>
  <c r="N278" i="13"/>
  <c r="N279" i="13"/>
  <c r="N280" i="13"/>
  <c r="N281" i="13"/>
  <c r="N282" i="13"/>
  <c r="N283" i="13"/>
  <c r="N284" i="13"/>
  <c r="N285" i="13"/>
  <c r="N286" i="13"/>
  <c r="N287" i="13"/>
  <c r="N288" i="13"/>
  <c r="N289" i="13"/>
  <c r="N290" i="13"/>
  <c r="N291" i="13"/>
  <c r="N292" i="13"/>
  <c r="N293" i="13"/>
  <c r="N294" i="13"/>
  <c r="N295" i="13"/>
  <c r="N296" i="13"/>
  <c r="N297" i="13"/>
  <c r="N298" i="13"/>
  <c r="N299" i="13"/>
  <c r="N300" i="13"/>
  <c r="N301" i="13"/>
  <c r="N302" i="13"/>
  <c r="N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11" i="13"/>
  <c r="N10" i="13" l="1"/>
  <c r="D10" i="13"/>
  <c r="E10" i="13"/>
  <c r="F10" i="13"/>
  <c r="G10" i="13"/>
  <c r="H10" i="13"/>
  <c r="K10" i="13"/>
  <c r="O11" i="13"/>
  <c r="P11" i="13"/>
  <c r="Q11" i="13"/>
  <c r="O12" i="13"/>
  <c r="O13" i="13"/>
  <c r="O14" i="13"/>
  <c r="O15" i="13"/>
  <c r="O16" i="13"/>
  <c r="O17" i="13"/>
  <c r="O18" i="13"/>
  <c r="O19" i="13"/>
  <c r="O20" i="13"/>
  <c r="V20" i="13" s="1"/>
  <c r="F20" i="11" s="1"/>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3" i="13"/>
  <c r="O104" i="13"/>
  <c r="O105"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136" i="13"/>
  <c r="O137" i="13"/>
  <c r="O138" i="13"/>
  <c r="O139" i="13"/>
  <c r="O140" i="13"/>
  <c r="O141" i="13"/>
  <c r="O142" i="13"/>
  <c r="O143" i="13"/>
  <c r="O144" i="13"/>
  <c r="O145" i="13"/>
  <c r="O146" i="13"/>
  <c r="O147" i="13"/>
  <c r="O148" i="13"/>
  <c r="O149" i="13"/>
  <c r="O150" i="13"/>
  <c r="O151" i="13"/>
  <c r="O152" i="13"/>
  <c r="O153" i="13"/>
  <c r="O154" i="13"/>
  <c r="O155" i="13"/>
  <c r="O156" i="13"/>
  <c r="O157" i="13"/>
  <c r="O158" i="13"/>
  <c r="O159" i="13"/>
  <c r="O160" i="13"/>
  <c r="O161" i="13"/>
  <c r="O162" i="13"/>
  <c r="O163" i="13"/>
  <c r="O164" i="13"/>
  <c r="O165" i="13"/>
  <c r="O166" i="13"/>
  <c r="O167" i="13"/>
  <c r="O168" i="13"/>
  <c r="O169" i="13"/>
  <c r="O170" i="13"/>
  <c r="O171" i="13"/>
  <c r="O172" i="13"/>
  <c r="O173" i="13"/>
  <c r="O174" i="13"/>
  <c r="O175" i="13"/>
  <c r="O176" i="13"/>
  <c r="O177" i="13"/>
  <c r="O178" i="13"/>
  <c r="O179" i="13"/>
  <c r="O180" i="13"/>
  <c r="O181" i="13"/>
  <c r="O182" i="13"/>
  <c r="O183" i="13"/>
  <c r="O184" i="13"/>
  <c r="O185" i="13"/>
  <c r="O186" i="13"/>
  <c r="O187" i="13"/>
  <c r="O188" i="13"/>
  <c r="O189" i="13"/>
  <c r="O190" i="13"/>
  <c r="O191" i="13"/>
  <c r="O192" i="13"/>
  <c r="O193" i="13"/>
  <c r="O194" i="13"/>
  <c r="O195" i="13"/>
  <c r="O196" i="13"/>
  <c r="O197" i="13"/>
  <c r="O198" i="13"/>
  <c r="O199" i="13"/>
  <c r="O200" i="13"/>
  <c r="O201" i="13"/>
  <c r="O202" i="13"/>
  <c r="O203" i="13"/>
  <c r="O204" i="13"/>
  <c r="O205" i="13"/>
  <c r="O206" i="13"/>
  <c r="O207" i="13"/>
  <c r="O208" i="13"/>
  <c r="O209" i="13"/>
  <c r="O210" i="13"/>
  <c r="O211" i="13"/>
  <c r="O212" i="13"/>
  <c r="O213" i="13"/>
  <c r="O214" i="13"/>
  <c r="O215" i="13"/>
  <c r="O216" i="13"/>
  <c r="O217" i="13"/>
  <c r="O218" i="13"/>
  <c r="O219" i="13"/>
  <c r="O220" i="13"/>
  <c r="O221" i="13"/>
  <c r="O222" i="13"/>
  <c r="O223" i="13"/>
  <c r="O224" i="13"/>
  <c r="O225" i="13"/>
  <c r="O226" i="13"/>
  <c r="O227" i="13"/>
  <c r="O228" i="13"/>
  <c r="O229" i="13"/>
  <c r="O230" i="13"/>
  <c r="O231" i="13"/>
  <c r="O232" i="13"/>
  <c r="O233" i="13"/>
  <c r="O234" i="13"/>
  <c r="O235" i="13"/>
  <c r="O236" i="13"/>
  <c r="O237" i="13"/>
  <c r="O238" i="13"/>
  <c r="O239" i="13"/>
  <c r="O240" i="13"/>
  <c r="O241" i="13"/>
  <c r="O242" i="13"/>
  <c r="O243" i="13"/>
  <c r="O244" i="13"/>
  <c r="O245" i="13"/>
  <c r="O246" i="13"/>
  <c r="O247" i="13"/>
  <c r="O248" i="13"/>
  <c r="O249" i="13"/>
  <c r="O250" i="13"/>
  <c r="O251" i="13"/>
  <c r="O252" i="13"/>
  <c r="O253" i="13"/>
  <c r="O254" i="13"/>
  <c r="O255" i="13"/>
  <c r="O256" i="13"/>
  <c r="O257" i="13"/>
  <c r="O258" i="13"/>
  <c r="O259" i="13"/>
  <c r="O260" i="13"/>
  <c r="O261" i="13"/>
  <c r="O262" i="13"/>
  <c r="O263" i="13"/>
  <c r="O264" i="13"/>
  <c r="O265" i="13"/>
  <c r="O266" i="13"/>
  <c r="O267" i="13"/>
  <c r="O268" i="13"/>
  <c r="O269" i="13"/>
  <c r="O270" i="13"/>
  <c r="O271" i="13"/>
  <c r="O272" i="13"/>
  <c r="O273" i="13"/>
  <c r="O274" i="13"/>
  <c r="O275" i="13"/>
  <c r="O276" i="13"/>
  <c r="O277" i="13"/>
  <c r="O278" i="13"/>
  <c r="O279" i="13"/>
  <c r="O280" i="13"/>
  <c r="O281" i="13"/>
  <c r="O282" i="13"/>
  <c r="O283" i="13"/>
  <c r="O284" i="13"/>
  <c r="O285" i="13"/>
  <c r="O286" i="13"/>
  <c r="O287" i="13"/>
  <c r="O288" i="13"/>
  <c r="O289" i="13"/>
  <c r="O290" i="13"/>
  <c r="O291" i="13"/>
  <c r="O292" i="13"/>
  <c r="O293" i="13"/>
  <c r="O294" i="13"/>
  <c r="O295" i="13"/>
  <c r="O296" i="13"/>
  <c r="O297" i="13"/>
  <c r="O298" i="13"/>
  <c r="O299" i="13"/>
  <c r="O300" i="13"/>
  <c r="O301" i="13"/>
  <c r="O302" i="13"/>
  <c r="V165" i="13" l="1"/>
  <c r="F165" i="11" s="1"/>
  <c r="V149" i="13"/>
  <c r="F149" i="11" s="1"/>
  <c r="V85" i="13"/>
  <c r="F85" i="11" s="1"/>
  <c r="V69" i="13"/>
  <c r="F69" i="11" s="1"/>
  <c r="V184" i="13"/>
  <c r="F184" i="11" s="1"/>
  <c r="V17" i="13"/>
  <c r="F17" i="11" s="1"/>
  <c r="V222" i="13"/>
  <c r="F222" i="11" s="1"/>
  <c r="V251" i="13"/>
  <c r="F251" i="11" s="1"/>
  <c r="V240" i="13"/>
  <c r="F240" i="11" s="1"/>
  <c r="V113" i="13"/>
  <c r="F113" i="11" s="1"/>
  <c r="V67" i="13"/>
  <c r="F67" i="11" s="1"/>
  <c r="V19" i="13"/>
  <c r="F19" i="11" s="1"/>
  <c r="V220" i="13"/>
  <c r="F220" i="11" s="1"/>
  <c r="V242" i="13"/>
  <c r="F242" i="11" s="1"/>
  <c r="V224" i="13"/>
  <c r="F224" i="11" s="1"/>
  <c r="V238" i="13"/>
  <c r="F238" i="11" s="1"/>
  <c r="V244" i="13"/>
  <c r="F244" i="11" s="1"/>
  <c r="V140" i="13"/>
  <c r="F140" i="11" s="1"/>
  <c r="V287" i="13"/>
  <c r="F287" i="11" s="1"/>
  <c r="V57" i="13"/>
  <c r="F57" i="11" s="1"/>
  <c r="V255" i="13"/>
  <c r="F255" i="11" s="1"/>
  <c r="V210" i="13"/>
  <c r="F210" i="11" s="1"/>
  <c r="V114" i="13"/>
  <c r="F114" i="11" s="1"/>
  <c r="V252" i="13"/>
  <c r="F252" i="11" s="1"/>
  <c r="V268" i="13"/>
  <c r="F268" i="11" s="1"/>
  <c r="V235" i="13"/>
  <c r="F235" i="11" s="1"/>
  <c r="V25" i="13"/>
  <c r="F25" i="11" s="1"/>
  <c r="V228" i="13"/>
  <c r="F228" i="11" s="1"/>
  <c r="V178" i="13"/>
  <c r="F178" i="11" s="1"/>
  <c r="V146" i="13"/>
  <c r="F146" i="11" s="1"/>
  <c r="V82" i="13"/>
  <c r="F82" i="11" s="1"/>
  <c r="V269" i="13"/>
  <c r="F269" i="11" s="1"/>
  <c r="V246" i="13"/>
  <c r="F246" i="11" s="1"/>
  <c r="V257" i="13"/>
  <c r="F257" i="11" s="1"/>
  <c r="V298" i="13"/>
  <c r="F298" i="11" s="1"/>
  <c r="V282" i="13"/>
  <c r="F282" i="11" s="1"/>
  <c r="V273" i="13"/>
  <c r="F273" i="11" s="1"/>
  <c r="V248" i="13"/>
  <c r="F248" i="11" s="1"/>
  <c r="V264" i="13"/>
  <c r="F264" i="11" s="1"/>
  <c r="V289" i="13"/>
  <c r="F289" i="11" s="1"/>
  <c r="V250" i="13"/>
  <c r="F250" i="11" s="1"/>
  <c r="V270" i="13"/>
  <c r="F270" i="11" s="1"/>
  <c r="V261" i="13"/>
  <c r="F261" i="11" s="1"/>
  <c r="V254" i="13"/>
  <c r="F254" i="11" s="1"/>
  <c r="V302" i="13"/>
  <c r="F302" i="11" s="1"/>
  <c r="V286" i="13"/>
  <c r="F286" i="11" s="1"/>
  <c r="V295" i="13"/>
  <c r="F295" i="11" s="1"/>
  <c r="V279" i="13"/>
  <c r="F279" i="11" s="1"/>
  <c r="V272" i="13"/>
  <c r="F272" i="11" s="1"/>
  <c r="V236" i="13"/>
  <c r="F236" i="11" s="1"/>
  <c r="V218" i="13"/>
  <c r="F218" i="11" s="1"/>
  <c r="V186" i="13"/>
  <c r="F186" i="11" s="1"/>
  <c r="V154" i="13"/>
  <c r="F154" i="11" s="1"/>
  <c r="V122" i="13"/>
  <c r="F122" i="11" s="1"/>
  <c r="V90" i="13"/>
  <c r="F90" i="11" s="1"/>
  <c r="V275" i="13"/>
  <c r="F275" i="11" s="1"/>
  <c r="V291" i="13"/>
  <c r="F291" i="11" s="1"/>
  <c r="V231" i="13"/>
  <c r="F231" i="11" s="1"/>
  <c r="V21" i="13"/>
  <c r="F21" i="11" s="1"/>
  <c r="V233" i="13"/>
  <c r="F233" i="11" s="1"/>
  <c r="V23" i="13"/>
  <c r="F23" i="11" s="1"/>
  <c r="V293" i="13"/>
  <c r="F293" i="11" s="1"/>
  <c r="V277" i="13"/>
  <c r="F277" i="11" s="1"/>
  <c r="V259" i="13"/>
  <c r="F259" i="11" s="1"/>
  <c r="V226" i="13"/>
  <c r="F226" i="11" s="1"/>
  <c r="V208" i="13"/>
  <c r="F208" i="11" s="1"/>
  <c r="V176" i="13"/>
  <c r="F176" i="11" s="1"/>
  <c r="V144" i="13"/>
  <c r="F144" i="11" s="1"/>
  <c r="V112" i="13"/>
  <c r="F112" i="11" s="1"/>
  <c r="V80" i="13"/>
  <c r="F80" i="11" s="1"/>
  <c r="V284" i="13"/>
  <c r="F284" i="11" s="1"/>
  <c r="V294" i="13"/>
  <c r="F294" i="11" s="1"/>
  <c r="V278" i="13"/>
  <c r="F278" i="11" s="1"/>
  <c r="V260" i="13"/>
  <c r="F260" i="11" s="1"/>
  <c r="V249" i="13"/>
  <c r="F249" i="11" s="1"/>
  <c r="V227" i="13"/>
  <c r="F227" i="11" s="1"/>
  <c r="V300" i="13"/>
  <c r="F300" i="11" s="1"/>
  <c r="V266" i="13"/>
  <c r="F266" i="11" s="1"/>
  <c r="V288" i="13"/>
  <c r="F288" i="11" s="1"/>
  <c r="V237" i="13"/>
  <c r="F237" i="11" s="1"/>
  <c r="V219" i="13"/>
  <c r="F219" i="11" s="1"/>
  <c r="V59" i="13"/>
  <c r="F59" i="11" s="1"/>
  <c r="V27" i="13"/>
  <c r="F27" i="11" s="1"/>
  <c r="V297" i="13"/>
  <c r="F297" i="11" s="1"/>
  <c r="V281" i="13"/>
  <c r="F281" i="11" s="1"/>
  <c r="V263" i="13"/>
  <c r="F263" i="11" s="1"/>
  <c r="V239" i="13"/>
  <c r="F239" i="11" s="1"/>
  <c r="V230" i="13"/>
  <c r="F230" i="11" s="1"/>
  <c r="V221" i="13"/>
  <c r="F221" i="11" s="1"/>
  <c r="V212" i="13"/>
  <c r="F212" i="11" s="1"/>
  <c r="V180" i="13"/>
  <c r="F180" i="11" s="1"/>
  <c r="V148" i="13"/>
  <c r="F148" i="11" s="1"/>
  <c r="V116" i="13"/>
  <c r="F116" i="11" s="1"/>
  <c r="V290" i="13"/>
  <c r="F290" i="11" s="1"/>
  <c r="V274" i="13"/>
  <c r="F274" i="11" s="1"/>
  <c r="V256" i="13"/>
  <c r="F256" i="11" s="1"/>
  <c r="V241" i="13"/>
  <c r="F241" i="11" s="1"/>
  <c r="V223" i="13"/>
  <c r="F223" i="11" s="1"/>
  <c r="V299" i="13"/>
  <c r="F299" i="11" s="1"/>
  <c r="V283" i="13"/>
  <c r="F283" i="11" s="1"/>
  <c r="V265" i="13"/>
  <c r="F265" i="11" s="1"/>
  <c r="V243" i="13"/>
  <c r="F243" i="11" s="1"/>
  <c r="V232" i="13"/>
  <c r="F232" i="11" s="1"/>
  <c r="V214" i="13"/>
  <c r="F214" i="11" s="1"/>
  <c r="V182" i="13"/>
  <c r="F182" i="11" s="1"/>
  <c r="V150" i="13"/>
  <c r="F150" i="11" s="1"/>
  <c r="V118" i="13"/>
  <c r="F118" i="11" s="1"/>
  <c r="V86" i="13"/>
  <c r="F86" i="11" s="1"/>
  <c r="V292" i="13"/>
  <c r="F292" i="11" s="1"/>
  <c r="V276" i="13"/>
  <c r="F276" i="11" s="1"/>
  <c r="V258" i="13"/>
  <c r="F258" i="11" s="1"/>
  <c r="V245" i="13"/>
  <c r="F245" i="11" s="1"/>
  <c r="V225" i="13"/>
  <c r="F225" i="11" s="1"/>
  <c r="V301" i="13"/>
  <c r="F301" i="11" s="1"/>
  <c r="V285" i="13"/>
  <c r="F285" i="11" s="1"/>
  <c r="V267" i="13"/>
  <c r="F267" i="11" s="1"/>
  <c r="V247" i="13"/>
  <c r="F247" i="11" s="1"/>
  <c r="V234" i="13"/>
  <c r="F234" i="11" s="1"/>
  <c r="V216" i="13"/>
  <c r="F216" i="11" s="1"/>
  <c r="V152" i="13"/>
  <c r="F152" i="11" s="1"/>
  <c r="V120" i="13"/>
  <c r="F120" i="11" s="1"/>
  <c r="V88" i="13"/>
  <c r="F88" i="11" s="1"/>
  <c r="V296" i="13"/>
  <c r="F296" i="11" s="1"/>
  <c r="V280" i="13"/>
  <c r="F280" i="11" s="1"/>
  <c r="V271" i="13"/>
  <c r="F271" i="11" s="1"/>
  <c r="V262" i="13"/>
  <c r="F262" i="11" s="1"/>
  <c r="V253" i="13"/>
  <c r="F253" i="11" s="1"/>
  <c r="V229" i="13"/>
  <c r="F229" i="11" s="1"/>
  <c r="V185" i="13"/>
  <c r="F185" i="11" s="1"/>
  <c r="V87" i="13"/>
  <c r="F87" i="11" s="1"/>
  <c r="V205" i="13"/>
  <c r="F205" i="11" s="1"/>
  <c r="V189" i="13"/>
  <c r="F189" i="11" s="1"/>
  <c r="V169" i="13"/>
  <c r="F169" i="11" s="1"/>
  <c r="V110" i="13"/>
  <c r="F110" i="11" s="1"/>
  <c r="V203" i="13"/>
  <c r="F203" i="11" s="1"/>
  <c r="V187" i="13"/>
  <c r="F187" i="11" s="1"/>
  <c r="V151" i="13"/>
  <c r="F151" i="11" s="1"/>
  <c r="V105" i="13"/>
  <c r="F105" i="11" s="1"/>
  <c r="V89" i="13"/>
  <c r="F89" i="11" s="1"/>
  <c r="V167" i="13"/>
  <c r="F167" i="11" s="1"/>
  <c r="V207" i="13"/>
  <c r="F207" i="11" s="1"/>
  <c r="V191" i="13"/>
  <c r="F191" i="11" s="1"/>
  <c r="V71" i="13"/>
  <c r="F71" i="11" s="1"/>
  <c r="V129" i="13"/>
  <c r="F129" i="11" s="1"/>
  <c r="V109" i="13"/>
  <c r="F109" i="11" s="1"/>
  <c r="V93" i="13"/>
  <c r="F93" i="11" s="1"/>
  <c r="V84" i="13"/>
  <c r="F84" i="11" s="1"/>
  <c r="V143" i="13"/>
  <c r="F143" i="11" s="1"/>
  <c r="V127" i="13"/>
  <c r="F127" i="11" s="1"/>
  <c r="V107" i="13"/>
  <c r="F107" i="11" s="1"/>
  <c r="V91" i="13"/>
  <c r="F91" i="11" s="1"/>
  <c r="V213" i="13"/>
  <c r="F213" i="11" s="1"/>
  <c r="V145" i="13"/>
  <c r="F145" i="11" s="1"/>
  <c r="V147" i="13"/>
  <c r="F147" i="11" s="1"/>
  <c r="V131" i="13"/>
  <c r="F131" i="11" s="1"/>
  <c r="V138" i="13"/>
  <c r="F138" i="11" s="1"/>
  <c r="V209" i="13"/>
  <c r="F209" i="11" s="1"/>
  <c r="V153" i="13"/>
  <c r="F153" i="11" s="1"/>
  <c r="V78" i="13"/>
  <c r="F78" i="11" s="1"/>
  <c r="V53" i="13"/>
  <c r="F53" i="11" s="1"/>
  <c r="V13" i="13"/>
  <c r="F13" i="11" s="1"/>
  <c r="V211" i="13"/>
  <c r="F211" i="11" s="1"/>
  <c r="V196" i="13"/>
  <c r="F196" i="11" s="1"/>
  <c r="V193" i="13"/>
  <c r="F193" i="11" s="1"/>
  <c r="V171" i="13"/>
  <c r="F171" i="11" s="1"/>
  <c r="V158" i="13"/>
  <c r="F158" i="11" s="1"/>
  <c r="V155" i="13"/>
  <c r="F155" i="11" s="1"/>
  <c r="V136" i="13"/>
  <c r="F136" i="11" s="1"/>
  <c r="V133" i="13"/>
  <c r="F133" i="11" s="1"/>
  <c r="V111" i="13"/>
  <c r="F111" i="11" s="1"/>
  <c r="V98" i="13"/>
  <c r="F98" i="11" s="1"/>
  <c r="V95" i="13"/>
  <c r="F95" i="11" s="1"/>
  <c r="V73" i="13"/>
  <c r="F73" i="11" s="1"/>
  <c r="V15" i="13"/>
  <c r="F15" i="11" s="1"/>
  <c r="V215" i="13"/>
  <c r="F215" i="11" s="1"/>
  <c r="V202" i="13"/>
  <c r="F202" i="11" s="1"/>
  <c r="V198" i="13"/>
  <c r="F198" i="11" s="1"/>
  <c r="V195" i="13"/>
  <c r="F195" i="11" s="1"/>
  <c r="V173" i="13"/>
  <c r="F173" i="11" s="1"/>
  <c r="V160" i="13"/>
  <c r="F160" i="11" s="1"/>
  <c r="V157" i="13"/>
  <c r="F157" i="11" s="1"/>
  <c r="V135" i="13"/>
  <c r="F135" i="11" s="1"/>
  <c r="V115" i="13"/>
  <c r="F115" i="11" s="1"/>
  <c r="V100" i="13"/>
  <c r="F100" i="11" s="1"/>
  <c r="V97" i="13"/>
  <c r="F97" i="11" s="1"/>
  <c r="V75" i="13"/>
  <c r="F75" i="11" s="1"/>
  <c r="V62" i="13"/>
  <c r="F62" i="11" s="1"/>
  <c r="V217" i="13"/>
  <c r="F217" i="11" s="1"/>
  <c r="V142" i="13"/>
  <c r="F142" i="11" s="1"/>
  <c r="V117" i="13"/>
  <c r="F117" i="11" s="1"/>
  <c r="V55" i="13"/>
  <c r="F55" i="11" s="1"/>
  <c r="V56" i="13"/>
  <c r="F56" i="11" s="1"/>
  <c r="V197" i="13"/>
  <c r="F197" i="11" s="1"/>
  <c r="V175" i="13"/>
  <c r="F175" i="11" s="1"/>
  <c r="V162" i="13"/>
  <c r="F162" i="11" s="1"/>
  <c r="V159" i="13"/>
  <c r="F159" i="11" s="1"/>
  <c r="V137" i="13"/>
  <c r="F137" i="11" s="1"/>
  <c r="V124" i="13"/>
  <c r="F124" i="11" s="1"/>
  <c r="V119" i="13"/>
  <c r="F119" i="11" s="1"/>
  <c r="V102" i="13"/>
  <c r="F102" i="11" s="1"/>
  <c r="V99" i="13"/>
  <c r="F99" i="11" s="1"/>
  <c r="V77" i="13"/>
  <c r="F77" i="11" s="1"/>
  <c r="V64" i="13"/>
  <c r="F64" i="11" s="1"/>
  <c r="V61" i="13"/>
  <c r="F61" i="11" s="1"/>
  <c r="V190" i="13"/>
  <c r="F190" i="11" s="1"/>
  <c r="V70" i="13"/>
  <c r="F70" i="11" s="1"/>
  <c r="V156" i="13"/>
  <c r="F156" i="11" s="1"/>
  <c r="V130" i="13"/>
  <c r="F130" i="11" s="1"/>
  <c r="V92" i="13"/>
  <c r="F92" i="11" s="1"/>
  <c r="V172" i="13"/>
  <c r="F172" i="11" s="1"/>
  <c r="V45" i="13"/>
  <c r="F45" i="11" s="1"/>
  <c r="V192" i="13"/>
  <c r="F192" i="11" s="1"/>
  <c r="V132" i="13"/>
  <c r="F132" i="11" s="1"/>
  <c r="V94" i="13"/>
  <c r="F94" i="11" s="1"/>
  <c r="V72" i="13"/>
  <c r="F72" i="11" s="1"/>
  <c r="V60" i="13"/>
  <c r="F60" i="11" s="1"/>
  <c r="V47" i="13"/>
  <c r="F47" i="11" s="1"/>
  <c r="V174" i="13"/>
  <c r="F174" i="11" s="1"/>
  <c r="V49" i="13"/>
  <c r="F49" i="11" s="1"/>
  <c r="V31" i="13"/>
  <c r="F31" i="11" s="1"/>
  <c r="V194" i="13"/>
  <c r="F194" i="11" s="1"/>
  <c r="V134" i="13"/>
  <c r="F134" i="11" s="1"/>
  <c r="V96" i="13"/>
  <c r="F96" i="11" s="1"/>
  <c r="V76" i="13"/>
  <c r="F76" i="11" s="1"/>
  <c r="V51" i="13"/>
  <c r="F51" i="11" s="1"/>
  <c r="V44" i="13"/>
  <c r="F44" i="11" s="1"/>
  <c r="V28" i="13"/>
  <c r="F28" i="11" s="1"/>
  <c r="V200" i="13"/>
  <c r="F200" i="11" s="1"/>
  <c r="V204" i="13"/>
  <c r="F204" i="11" s="1"/>
  <c r="V177" i="13"/>
  <c r="F177" i="11" s="1"/>
  <c r="V121" i="13"/>
  <c r="F121" i="11" s="1"/>
  <c r="V106" i="13"/>
  <c r="F106" i="11" s="1"/>
  <c r="V199" i="13"/>
  <c r="F199" i="11" s="1"/>
  <c r="V179" i="13"/>
  <c r="F179" i="11" s="1"/>
  <c r="V164" i="13"/>
  <c r="F164" i="11" s="1"/>
  <c r="V161" i="13"/>
  <c r="F161" i="11" s="1"/>
  <c r="V139" i="13"/>
  <c r="F139" i="11" s="1"/>
  <c r="V126" i="13"/>
  <c r="F126" i="11" s="1"/>
  <c r="V123" i="13"/>
  <c r="F123" i="11" s="1"/>
  <c r="V104" i="13"/>
  <c r="F104" i="11" s="1"/>
  <c r="V101" i="13"/>
  <c r="F101" i="11" s="1"/>
  <c r="V79" i="13"/>
  <c r="F79" i="11" s="1"/>
  <c r="V66" i="13"/>
  <c r="F66" i="11" s="1"/>
  <c r="V63" i="13"/>
  <c r="F63" i="11" s="1"/>
  <c r="V36" i="13"/>
  <c r="F36" i="11" s="1"/>
  <c r="V29" i="13"/>
  <c r="F29" i="11" s="1"/>
  <c r="V168" i="13"/>
  <c r="F168" i="11" s="1"/>
  <c r="V74" i="13"/>
  <c r="F74" i="11" s="1"/>
  <c r="V206" i="13"/>
  <c r="F206" i="11" s="1"/>
  <c r="V181" i="13"/>
  <c r="F181" i="11" s="1"/>
  <c r="V81" i="13"/>
  <c r="F81" i="11" s="1"/>
  <c r="V201" i="13"/>
  <c r="F201" i="11" s="1"/>
  <c r="V188" i="13"/>
  <c r="F188" i="11" s="1"/>
  <c r="V183" i="13"/>
  <c r="F183" i="11" s="1"/>
  <c r="V170" i="13"/>
  <c r="F170" i="11" s="1"/>
  <c r="V166" i="13"/>
  <c r="F166" i="11" s="1"/>
  <c r="V163" i="13"/>
  <c r="F163" i="11" s="1"/>
  <c r="V141" i="13"/>
  <c r="F141" i="11" s="1"/>
  <c r="V128" i="13"/>
  <c r="F128" i="11" s="1"/>
  <c r="V125" i="13"/>
  <c r="F125" i="11" s="1"/>
  <c r="V108" i="13"/>
  <c r="F108" i="11" s="1"/>
  <c r="V103" i="13"/>
  <c r="F103" i="11" s="1"/>
  <c r="V83" i="13"/>
  <c r="F83" i="11" s="1"/>
  <c r="V68" i="13"/>
  <c r="F68" i="11" s="1"/>
  <c r="V65" i="13"/>
  <c r="F65" i="11" s="1"/>
  <c r="V24" i="13"/>
  <c r="F24" i="11" s="1"/>
  <c r="V26" i="13"/>
  <c r="F26" i="11" s="1"/>
  <c r="V58" i="13"/>
  <c r="F58" i="11" s="1"/>
  <c r="V39" i="13"/>
  <c r="F39" i="11" s="1"/>
  <c r="V35" i="13"/>
  <c r="F35" i="11" s="1"/>
  <c r="V34" i="13"/>
  <c r="F34" i="11" s="1"/>
  <c r="V41" i="13"/>
  <c r="F41" i="11" s="1"/>
  <c r="V38" i="13"/>
  <c r="F38" i="11" s="1"/>
  <c r="V33" i="13"/>
  <c r="F33" i="11" s="1"/>
  <c r="V30" i="13"/>
  <c r="F30" i="11" s="1"/>
  <c r="M10" i="13"/>
  <c r="V11" i="13"/>
  <c r="F11" i="11" s="1"/>
  <c r="V32" i="13"/>
  <c r="F32" i="11" s="1"/>
  <c r="V37" i="13"/>
  <c r="F37" i="11" s="1"/>
  <c r="V43" i="13"/>
  <c r="F43" i="11" s="1"/>
  <c r="V40" i="13"/>
  <c r="F40" i="11" s="1"/>
  <c r="V42" i="13"/>
  <c r="F42" i="11" s="1"/>
  <c r="T10" i="13"/>
  <c r="V50" i="13"/>
  <c r="F50" i="11" s="1"/>
  <c r="V18" i="13"/>
  <c r="F18" i="11" s="1"/>
  <c r="O10" i="13"/>
  <c r="R10" i="13"/>
  <c r="V46" i="13"/>
  <c r="F46" i="11" s="1"/>
  <c r="V14" i="13"/>
  <c r="F14" i="11" s="1"/>
  <c r="Q10" i="13"/>
  <c r="V48" i="13"/>
  <c r="F48" i="11" s="1"/>
  <c r="V16" i="13"/>
  <c r="F16" i="11" s="1"/>
  <c r="P10" i="13"/>
  <c r="V52" i="13"/>
  <c r="F52" i="11" s="1"/>
  <c r="V54" i="13"/>
  <c r="F54" i="11" s="1"/>
  <c r="V22" i="13"/>
  <c r="F22" i="11" s="1"/>
  <c r="V12" i="13"/>
  <c r="F12" i="11" s="1"/>
  <c r="F10" i="11" l="1"/>
  <c r="V10" i="13"/>
  <c r="D10" i="12"/>
  <c r="E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213" i="12"/>
  <c r="G214" i="12"/>
  <c r="G215" i="12"/>
  <c r="G216" i="12"/>
  <c r="G217" i="12"/>
  <c r="G218" i="12"/>
  <c r="G219" i="12"/>
  <c r="G220" i="12"/>
  <c r="G221" i="12"/>
  <c r="G222" i="12"/>
  <c r="G223" i="12"/>
  <c r="G224" i="12"/>
  <c r="G225" i="12"/>
  <c r="G226" i="12"/>
  <c r="G227" i="12"/>
  <c r="G228" i="12"/>
  <c r="G229" i="12"/>
  <c r="G230" i="12"/>
  <c r="G231" i="12"/>
  <c r="G232" i="12"/>
  <c r="G233" i="12"/>
  <c r="G234" i="12"/>
  <c r="G235" i="12"/>
  <c r="G236" i="12"/>
  <c r="G237" i="12"/>
  <c r="G238" i="12"/>
  <c r="G239" i="12"/>
  <c r="G240" i="12"/>
  <c r="G241" i="12"/>
  <c r="G242" i="12"/>
  <c r="G243" i="12"/>
  <c r="G244" i="12"/>
  <c r="G245" i="12"/>
  <c r="G246" i="12"/>
  <c r="G247" i="12"/>
  <c r="G248" i="12"/>
  <c r="G249" i="12"/>
  <c r="G250" i="12"/>
  <c r="G251" i="12"/>
  <c r="G252" i="12"/>
  <c r="G253" i="12"/>
  <c r="G254" i="12"/>
  <c r="G255" i="12"/>
  <c r="G256" i="12"/>
  <c r="G257" i="12"/>
  <c r="G258" i="12"/>
  <c r="G259" i="12"/>
  <c r="G260" i="12"/>
  <c r="G261" i="12"/>
  <c r="G262" i="12"/>
  <c r="G263" i="12"/>
  <c r="G264" i="12"/>
  <c r="G265" i="12"/>
  <c r="G266" i="12"/>
  <c r="G267" i="12"/>
  <c r="G268" i="12"/>
  <c r="G269" i="12"/>
  <c r="G270" i="12"/>
  <c r="G271" i="12"/>
  <c r="G272" i="12"/>
  <c r="G273" i="12"/>
  <c r="G274" i="12"/>
  <c r="G275" i="12"/>
  <c r="G276" i="12"/>
  <c r="G277" i="12"/>
  <c r="G278" i="12"/>
  <c r="G279" i="12"/>
  <c r="G280" i="12"/>
  <c r="G281" i="12"/>
  <c r="G282" i="12"/>
  <c r="G283" i="12"/>
  <c r="G284" i="12"/>
  <c r="G285" i="12"/>
  <c r="G286" i="12"/>
  <c r="G287" i="12"/>
  <c r="G288" i="12"/>
  <c r="G289" i="12"/>
  <c r="G290" i="12"/>
  <c r="G291" i="12"/>
  <c r="G292" i="12"/>
  <c r="G293" i="12"/>
  <c r="G294" i="12"/>
  <c r="G295" i="12"/>
  <c r="G296" i="12"/>
  <c r="G297" i="12"/>
  <c r="G298" i="12"/>
  <c r="G299" i="12"/>
  <c r="G300" i="12"/>
  <c r="G301" i="12"/>
  <c r="G302" i="1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9" i="2"/>
  <c r="J8" i="2"/>
  <c r="K10" i="16" l="1"/>
  <c r="J10" i="16"/>
  <c r="H280" i="12"/>
  <c r="H88" i="12"/>
  <c r="H295" i="12"/>
  <c r="H87" i="12"/>
  <c r="H198" i="12"/>
  <c r="H70" i="12"/>
  <c r="H101" i="12"/>
  <c r="H228" i="12"/>
  <c r="H132" i="12"/>
  <c r="H20" i="12"/>
  <c r="H291" i="12"/>
  <c r="H275" i="12"/>
  <c r="H259" i="12"/>
  <c r="H243" i="12"/>
  <c r="H227" i="12"/>
  <c r="H211" i="12"/>
  <c r="H195" i="12"/>
  <c r="H179" i="12"/>
  <c r="H163" i="12"/>
  <c r="H147" i="12"/>
  <c r="H131" i="12"/>
  <c r="H115" i="12"/>
  <c r="H99" i="12"/>
  <c r="H83" i="12"/>
  <c r="H67" i="12"/>
  <c r="H51" i="12"/>
  <c r="H35" i="12"/>
  <c r="H19" i="12"/>
  <c r="H290" i="12"/>
  <c r="H274" i="12"/>
  <c r="H258" i="12"/>
  <c r="H242" i="12"/>
  <c r="H226" i="12"/>
  <c r="H210" i="12"/>
  <c r="H194" i="12"/>
  <c r="H178" i="12"/>
  <c r="H162" i="12"/>
  <c r="H146" i="12"/>
  <c r="H130" i="12"/>
  <c r="H114" i="12"/>
  <c r="H98" i="12"/>
  <c r="H82" i="12"/>
  <c r="H66" i="12"/>
  <c r="H50" i="12"/>
  <c r="H34" i="12"/>
  <c r="H18" i="12"/>
  <c r="H232" i="12"/>
  <c r="H152" i="12"/>
  <c r="H40" i="12"/>
  <c r="H231" i="12"/>
  <c r="H183" i="12"/>
  <c r="H135" i="12"/>
  <c r="H39" i="12"/>
  <c r="H294" i="12"/>
  <c r="H278" i="12"/>
  <c r="H246" i="12"/>
  <c r="H182" i="12"/>
  <c r="H166" i="12"/>
  <c r="H118" i="12"/>
  <c r="H38" i="12"/>
  <c r="H277" i="12"/>
  <c r="H197" i="12"/>
  <c r="H149" i="12"/>
  <c r="H21" i="12"/>
  <c r="H260" i="12"/>
  <c r="H212" i="12"/>
  <c r="H180" i="12"/>
  <c r="H116" i="12"/>
  <c r="H52" i="12"/>
  <c r="H241" i="12"/>
  <c r="H129" i="12"/>
  <c r="H17" i="12"/>
  <c r="H288" i="12"/>
  <c r="H256" i="12"/>
  <c r="H208" i="12"/>
  <c r="H192" i="12"/>
  <c r="H128" i="12"/>
  <c r="H96" i="12"/>
  <c r="H48" i="12"/>
  <c r="H255" i="12"/>
  <c r="H207" i="12"/>
  <c r="H47" i="12"/>
  <c r="H302" i="12"/>
  <c r="H286" i="12"/>
  <c r="H270" i="12"/>
  <c r="H254" i="12"/>
  <c r="H238" i="12"/>
  <c r="H222" i="12"/>
  <c r="H206" i="12"/>
  <c r="H190" i="12"/>
  <c r="H174" i="12"/>
  <c r="H158" i="12"/>
  <c r="H142" i="12"/>
  <c r="H126" i="12"/>
  <c r="H110" i="12"/>
  <c r="H94" i="12"/>
  <c r="H78" i="12"/>
  <c r="H62" i="12"/>
  <c r="H46" i="12"/>
  <c r="H30" i="12"/>
  <c r="H14" i="12"/>
  <c r="H200" i="12"/>
  <c r="H120" i="12"/>
  <c r="H24" i="12"/>
  <c r="H215" i="12"/>
  <c r="H151" i="12"/>
  <c r="H23" i="12"/>
  <c r="H230" i="12"/>
  <c r="H134" i="12"/>
  <c r="H54" i="12"/>
  <c r="H293" i="12"/>
  <c r="H229" i="12"/>
  <c r="H165" i="12"/>
  <c r="H117" i="12"/>
  <c r="H37" i="12"/>
  <c r="H292" i="12"/>
  <c r="H164" i="12"/>
  <c r="H68" i="12"/>
  <c r="H289" i="12"/>
  <c r="H161" i="12"/>
  <c r="H33" i="12"/>
  <c r="H224" i="12"/>
  <c r="H160" i="12"/>
  <c r="H112" i="12"/>
  <c r="H64" i="12"/>
  <c r="H287" i="12"/>
  <c r="H239" i="12"/>
  <c r="H191" i="12"/>
  <c r="H159" i="12"/>
  <c r="H143" i="12"/>
  <c r="H127" i="12"/>
  <c r="H95" i="12"/>
  <c r="H79" i="12"/>
  <c r="H63" i="12"/>
  <c r="H15" i="12"/>
  <c r="H301" i="12"/>
  <c r="H285" i="12"/>
  <c r="H269" i="12"/>
  <c r="H253" i="12"/>
  <c r="H237" i="12"/>
  <c r="H221" i="12"/>
  <c r="H205" i="12"/>
  <c r="H189" i="12"/>
  <c r="H173" i="12"/>
  <c r="H157" i="12"/>
  <c r="H141" i="12"/>
  <c r="H125" i="12"/>
  <c r="H109" i="12"/>
  <c r="H93" i="12"/>
  <c r="H77" i="12"/>
  <c r="H61" i="12"/>
  <c r="H45" i="12"/>
  <c r="H29" i="12"/>
  <c r="H13" i="12"/>
  <c r="H104" i="12"/>
  <c r="H279" i="12"/>
  <c r="H71" i="12"/>
  <c r="H102" i="12"/>
  <c r="H85" i="12"/>
  <c r="H100" i="12"/>
  <c r="H177" i="12"/>
  <c r="H81" i="12"/>
  <c r="H272" i="12"/>
  <c r="H80" i="12"/>
  <c r="H271" i="12"/>
  <c r="H223" i="12"/>
  <c r="H175" i="12"/>
  <c r="H111" i="12"/>
  <c r="H31" i="12"/>
  <c r="H300" i="12"/>
  <c r="H284" i="12"/>
  <c r="H268" i="12"/>
  <c r="H252" i="12"/>
  <c r="H236" i="12"/>
  <c r="H220" i="12"/>
  <c r="H204" i="12"/>
  <c r="H188" i="12"/>
  <c r="H172" i="12"/>
  <c r="H156" i="12"/>
  <c r="H140" i="12"/>
  <c r="H124" i="12"/>
  <c r="H108" i="12"/>
  <c r="H92" i="12"/>
  <c r="H76" i="12"/>
  <c r="H60" i="12"/>
  <c r="H44" i="12"/>
  <c r="H28" i="12"/>
  <c r="H12" i="12"/>
  <c r="H264" i="12"/>
  <c r="H72" i="12"/>
  <c r="H263" i="12"/>
  <c r="H103" i="12"/>
  <c r="H214" i="12"/>
  <c r="H86" i="12"/>
  <c r="H245" i="12"/>
  <c r="H69" i="12"/>
  <c r="H244" i="12"/>
  <c r="H84" i="12"/>
  <c r="H209" i="12"/>
  <c r="H113" i="12"/>
  <c r="H65" i="12"/>
  <c r="H176" i="12"/>
  <c r="H32" i="12"/>
  <c r="H267" i="12"/>
  <c r="H187" i="12"/>
  <c r="H139" i="12"/>
  <c r="H107" i="12"/>
  <c r="H75" i="12"/>
  <c r="H43" i="12"/>
  <c r="H27" i="12"/>
  <c r="H298" i="12"/>
  <c r="H282" i="12"/>
  <c r="H266" i="12"/>
  <c r="H250" i="12"/>
  <c r="H234" i="12"/>
  <c r="H218" i="12"/>
  <c r="H202" i="12"/>
  <c r="H186" i="12"/>
  <c r="H170" i="12"/>
  <c r="H154" i="12"/>
  <c r="H138" i="12"/>
  <c r="H122" i="12"/>
  <c r="H106" i="12"/>
  <c r="H90" i="12"/>
  <c r="H74" i="12"/>
  <c r="H58" i="12"/>
  <c r="H42" i="12"/>
  <c r="H26" i="12"/>
  <c r="H296" i="12"/>
  <c r="H248" i="12"/>
  <c r="H216" i="12"/>
  <c r="H184" i="12"/>
  <c r="H168" i="12"/>
  <c r="H136" i="12"/>
  <c r="H56" i="12"/>
  <c r="H247" i="12"/>
  <c r="H199" i="12"/>
  <c r="H167" i="12"/>
  <c r="H119" i="12"/>
  <c r="H55" i="12"/>
  <c r="H262" i="12"/>
  <c r="H150" i="12"/>
  <c r="H22" i="12"/>
  <c r="H261" i="12"/>
  <c r="H213" i="12"/>
  <c r="H181" i="12"/>
  <c r="H133" i="12"/>
  <c r="H53" i="12"/>
  <c r="H276" i="12"/>
  <c r="H196" i="12"/>
  <c r="H148" i="12"/>
  <c r="H36" i="12"/>
  <c r="H273" i="12"/>
  <c r="H257" i="12"/>
  <c r="H225" i="12"/>
  <c r="H193" i="12"/>
  <c r="H145" i="12"/>
  <c r="H97" i="12"/>
  <c r="H49" i="12"/>
  <c r="H240" i="12"/>
  <c r="H144" i="12"/>
  <c r="H16" i="12"/>
  <c r="H299" i="12"/>
  <c r="H283" i="12"/>
  <c r="H251" i="12"/>
  <c r="H235" i="12"/>
  <c r="H219" i="12"/>
  <c r="H203" i="12"/>
  <c r="H171" i="12"/>
  <c r="H155" i="12"/>
  <c r="H123" i="12"/>
  <c r="H91" i="12"/>
  <c r="H59" i="12"/>
  <c r="H11" i="12"/>
  <c r="H297" i="12"/>
  <c r="H281" i="12"/>
  <c r="H265" i="12"/>
  <c r="H249" i="12"/>
  <c r="H233" i="12"/>
  <c r="H217" i="12"/>
  <c r="H201" i="12"/>
  <c r="H185" i="12"/>
  <c r="H169" i="12"/>
  <c r="H153" i="12"/>
  <c r="H137" i="12"/>
  <c r="H121" i="12"/>
  <c r="H105" i="12"/>
  <c r="H89" i="12"/>
  <c r="H73" i="12"/>
  <c r="H57" i="12"/>
  <c r="H41" i="12"/>
  <c r="H25" i="12"/>
  <c r="G10" i="12"/>
  <c r="R8" i="2"/>
  <c r="D137" i="11" l="1"/>
  <c r="G137" i="11" s="1"/>
  <c r="H137" i="11" s="1"/>
  <c r="I137" i="11" s="1"/>
  <c r="J137" i="11" s="1"/>
  <c r="D171" i="11"/>
  <c r="G171" i="11" s="1"/>
  <c r="H171" i="11" s="1"/>
  <c r="I171" i="11" s="1"/>
  <c r="J171" i="11" s="1"/>
  <c r="D273" i="11"/>
  <c r="G273" i="11" s="1"/>
  <c r="H273" i="11" s="1"/>
  <c r="I273" i="11" s="1"/>
  <c r="J273" i="11" s="1"/>
  <c r="D199" i="11"/>
  <c r="G199" i="11" s="1"/>
  <c r="H199" i="11" s="1"/>
  <c r="I199" i="11" s="1"/>
  <c r="J199" i="11" s="1"/>
  <c r="D138" i="11"/>
  <c r="G138" i="11" s="1"/>
  <c r="H138" i="11" s="1"/>
  <c r="I138" i="11" s="1"/>
  <c r="J138" i="11" s="1"/>
  <c r="D187" i="11"/>
  <c r="G187" i="11" s="1"/>
  <c r="H187" i="11" s="1"/>
  <c r="I187" i="11" s="1"/>
  <c r="J187" i="11" s="1"/>
  <c r="D264" i="11"/>
  <c r="G264" i="11" s="1"/>
  <c r="H264" i="11" s="1"/>
  <c r="I264" i="11" s="1"/>
  <c r="J264" i="11" s="1"/>
  <c r="D252" i="11"/>
  <c r="G252" i="11" s="1"/>
  <c r="H252" i="11" s="1"/>
  <c r="I252" i="11" s="1"/>
  <c r="J252" i="11" s="1"/>
  <c r="D71" i="11"/>
  <c r="G71" i="11" s="1"/>
  <c r="H71" i="11" s="1"/>
  <c r="I71" i="11" s="1"/>
  <c r="J71" i="11" s="1"/>
  <c r="D221" i="11"/>
  <c r="G221" i="11" s="1"/>
  <c r="H221" i="11" s="1"/>
  <c r="I221" i="11" s="1"/>
  <c r="J221" i="11" s="1"/>
  <c r="D64" i="11"/>
  <c r="G64" i="11" s="1"/>
  <c r="H64" i="11" s="1"/>
  <c r="I64" i="11" s="1"/>
  <c r="J64" i="11" s="1"/>
  <c r="D134" i="11"/>
  <c r="G134" i="11" s="1"/>
  <c r="H134" i="11" s="1"/>
  <c r="I134" i="11" s="1"/>
  <c r="J134" i="11" s="1"/>
  <c r="D142" i="11"/>
  <c r="G142" i="11" s="1"/>
  <c r="H142" i="11" s="1"/>
  <c r="I142" i="11" s="1"/>
  <c r="J142" i="11" s="1"/>
  <c r="D128" i="11"/>
  <c r="G128" i="11" s="1"/>
  <c r="H128" i="11" s="1"/>
  <c r="I128" i="11" s="1"/>
  <c r="J128" i="11" s="1"/>
  <c r="D34" i="11"/>
  <c r="G34" i="11" s="1"/>
  <c r="H34" i="11" s="1"/>
  <c r="I34" i="11" s="1"/>
  <c r="J34" i="11" s="1"/>
  <c r="D290" i="11"/>
  <c r="G290" i="11" s="1"/>
  <c r="H290" i="11" s="1"/>
  <c r="I290" i="11" s="1"/>
  <c r="J290" i="11" s="1"/>
  <c r="D259" i="11"/>
  <c r="G259" i="11" s="1"/>
  <c r="H259" i="11" s="1"/>
  <c r="I259" i="11" s="1"/>
  <c r="J259" i="11" s="1"/>
  <c r="D153" i="11"/>
  <c r="G153" i="11" s="1"/>
  <c r="H153" i="11" s="1"/>
  <c r="I153" i="11" s="1"/>
  <c r="J153" i="11" s="1"/>
  <c r="D203" i="11"/>
  <c r="G203" i="11" s="1"/>
  <c r="H203" i="11" s="1"/>
  <c r="I203" i="11" s="1"/>
  <c r="J203" i="11" s="1"/>
  <c r="D36" i="11"/>
  <c r="G36" i="11" s="1"/>
  <c r="H36" i="11" s="1"/>
  <c r="I36" i="11" s="1"/>
  <c r="J36" i="11" s="1"/>
  <c r="D154" i="11"/>
  <c r="G154" i="11" s="1"/>
  <c r="H154" i="11" s="1"/>
  <c r="I154" i="11" s="1"/>
  <c r="J154" i="11" s="1"/>
  <c r="D267" i="11"/>
  <c r="G267" i="11" s="1"/>
  <c r="H267" i="11" s="1"/>
  <c r="I267" i="11" s="1"/>
  <c r="J267" i="11" s="1"/>
  <c r="D12" i="11"/>
  <c r="G12" i="11" s="1"/>
  <c r="H12" i="11" s="1"/>
  <c r="I12" i="11" s="1"/>
  <c r="J12" i="11" s="1"/>
  <c r="D268" i="11"/>
  <c r="G268" i="11" s="1"/>
  <c r="H268" i="11" s="1"/>
  <c r="I268" i="11" s="1"/>
  <c r="J268" i="11" s="1"/>
  <c r="D279" i="11"/>
  <c r="G279" i="11" s="1"/>
  <c r="H279" i="11" s="1"/>
  <c r="I279" i="11" s="1"/>
  <c r="J279" i="11" s="1"/>
  <c r="D237" i="11"/>
  <c r="G237" i="11" s="1"/>
  <c r="H237" i="11" s="1"/>
  <c r="I237" i="11" s="1"/>
  <c r="J237" i="11" s="1"/>
  <c r="D158" i="11"/>
  <c r="G158" i="11" s="1"/>
  <c r="H158" i="11" s="1"/>
  <c r="I158" i="11" s="1"/>
  <c r="J158" i="11" s="1"/>
  <c r="D38" i="11"/>
  <c r="G38" i="11" s="1"/>
  <c r="H38" i="11" s="1"/>
  <c r="I38" i="11" s="1"/>
  <c r="J38" i="11" s="1"/>
  <c r="D19" i="11"/>
  <c r="G19" i="11" s="1"/>
  <c r="H19" i="11" s="1"/>
  <c r="I19" i="11" s="1"/>
  <c r="J19" i="11" s="1"/>
  <c r="D275" i="11"/>
  <c r="G275" i="11" s="1"/>
  <c r="H275" i="11" s="1"/>
  <c r="I275" i="11" s="1"/>
  <c r="J275" i="11" s="1"/>
  <c r="D269" i="11"/>
  <c r="G269" i="11" s="1"/>
  <c r="H269" i="11" s="1"/>
  <c r="I269" i="11" s="1"/>
  <c r="J269" i="11" s="1"/>
  <c r="D202" i="11"/>
  <c r="G202" i="11" s="1"/>
  <c r="H202" i="11" s="1"/>
  <c r="I202" i="11" s="1"/>
  <c r="J202" i="11" s="1"/>
  <c r="D33" i="11"/>
  <c r="G33" i="11" s="1"/>
  <c r="H33" i="11" s="1"/>
  <c r="I33" i="11" s="1"/>
  <c r="J33" i="11" s="1"/>
  <c r="D182" i="11"/>
  <c r="G182" i="11" s="1"/>
  <c r="H182" i="11" s="1"/>
  <c r="I182" i="11" s="1"/>
  <c r="J182" i="11" s="1"/>
  <c r="D184" i="11"/>
  <c r="G184" i="11" s="1"/>
  <c r="H184" i="11" s="1"/>
  <c r="I184" i="11" s="1"/>
  <c r="J184" i="11" s="1"/>
  <c r="D301" i="11"/>
  <c r="G301" i="11" s="1"/>
  <c r="H301" i="11" s="1"/>
  <c r="I301" i="11" s="1"/>
  <c r="J301" i="11" s="1"/>
  <c r="D120" i="11"/>
  <c r="G120" i="11" s="1"/>
  <c r="H120" i="11" s="1"/>
  <c r="I120" i="11" s="1"/>
  <c r="J120" i="11" s="1"/>
  <c r="D121" i="11"/>
  <c r="G121" i="11" s="1"/>
  <c r="H121" i="11" s="1"/>
  <c r="I121" i="11" s="1"/>
  <c r="J121" i="11" s="1"/>
  <c r="D169" i="11"/>
  <c r="G169" i="11" s="1"/>
  <c r="H169" i="11" s="1"/>
  <c r="I169" i="11" s="1"/>
  <c r="J169" i="11" s="1"/>
  <c r="D148" i="11"/>
  <c r="G148" i="11" s="1"/>
  <c r="H148" i="11" s="1"/>
  <c r="I148" i="11" s="1"/>
  <c r="J148" i="11" s="1"/>
  <c r="D32" i="11"/>
  <c r="G32" i="11" s="1"/>
  <c r="H32" i="11" s="1"/>
  <c r="I32" i="11" s="1"/>
  <c r="J32" i="11" s="1"/>
  <c r="D104" i="11"/>
  <c r="G104" i="11" s="1"/>
  <c r="H104" i="11" s="1"/>
  <c r="I104" i="11" s="1"/>
  <c r="J104" i="11" s="1"/>
  <c r="D160" i="11"/>
  <c r="G160" i="11" s="1"/>
  <c r="H160" i="11" s="1"/>
  <c r="I160" i="11" s="1"/>
  <c r="J160" i="11" s="1"/>
  <c r="D208" i="11"/>
  <c r="G208" i="11" s="1"/>
  <c r="H208" i="11" s="1"/>
  <c r="I208" i="11" s="1"/>
  <c r="J208" i="11" s="1"/>
  <c r="D66" i="11"/>
  <c r="G66" i="11" s="1"/>
  <c r="H66" i="11" s="1"/>
  <c r="I66" i="11" s="1"/>
  <c r="J66" i="11" s="1"/>
  <c r="D35" i="11"/>
  <c r="G35" i="11" s="1"/>
  <c r="H35" i="11" s="1"/>
  <c r="I35" i="11" s="1"/>
  <c r="J35" i="11" s="1"/>
  <c r="D276" i="11"/>
  <c r="G276" i="11" s="1"/>
  <c r="H276" i="11" s="1"/>
  <c r="I276" i="11" s="1"/>
  <c r="J276" i="11" s="1"/>
  <c r="D60" i="11"/>
  <c r="G60" i="11" s="1"/>
  <c r="H60" i="11" s="1"/>
  <c r="I60" i="11" s="1"/>
  <c r="J60" i="11" s="1"/>
  <c r="D222" i="11"/>
  <c r="G222" i="11" s="1"/>
  <c r="H222" i="11" s="1"/>
  <c r="I222" i="11" s="1"/>
  <c r="J222" i="11" s="1"/>
  <c r="D228" i="11"/>
  <c r="G228" i="11" s="1"/>
  <c r="H228" i="11" s="1"/>
  <c r="I228" i="11" s="1"/>
  <c r="J228" i="11" s="1"/>
  <c r="D233" i="11"/>
  <c r="G233" i="11" s="1"/>
  <c r="H233" i="11" s="1"/>
  <c r="I233" i="11" s="1"/>
  <c r="J233" i="11" s="1"/>
  <c r="D133" i="11"/>
  <c r="G133" i="11" s="1"/>
  <c r="H133" i="11" s="1"/>
  <c r="I133" i="11" s="1"/>
  <c r="J133" i="11" s="1"/>
  <c r="D216" i="11"/>
  <c r="G216" i="11" s="1"/>
  <c r="H216" i="11" s="1"/>
  <c r="I216" i="11" s="1"/>
  <c r="J216" i="11" s="1"/>
  <c r="D209" i="11"/>
  <c r="G209" i="11" s="1"/>
  <c r="H209" i="11" s="1"/>
  <c r="I209" i="11" s="1"/>
  <c r="J209" i="11" s="1"/>
  <c r="D175" i="11"/>
  <c r="G175" i="11" s="1"/>
  <c r="H175" i="11" s="1"/>
  <c r="I175" i="11" s="1"/>
  <c r="J175" i="11" s="1"/>
  <c r="D99" i="11"/>
  <c r="G99" i="11" s="1"/>
  <c r="H99" i="11" s="1"/>
  <c r="I99" i="11" s="1"/>
  <c r="J99" i="11" s="1"/>
  <c r="D25" i="11"/>
  <c r="G25" i="11" s="1"/>
  <c r="H25" i="11" s="1"/>
  <c r="I25" i="11" s="1"/>
  <c r="J25" i="11" s="1"/>
  <c r="D26" i="11"/>
  <c r="G26" i="11" s="1"/>
  <c r="H26" i="11" s="1"/>
  <c r="I26" i="11" s="1"/>
  <c r="J26" i="11" s="1"/>
  <c r="D292" i="11"/>
  <c r="G292" i="11" s="1"/>
  <c r="H292" i="11" s="1"/>
  <c r="I292" i="11" s="1"/>
  <c r="J292" i="11" s="1"/>
  <c r="D116" i="11"/>
  <c r="G116" i="11" s="1"/>
  <c r="H116" i="11" s="1"/>
  <c r="I116" i="11" s="1"/>
  <c r="J116" i="11" s="1"/>
  <c r="D298" i="11"/>
  <c r="G298" i="11" s="1"/>
  <c r="H298" i="11" s="1"/>
  <c r="I298" i="11" s="1"/>
  <c r="J298" i="11" s="1"/>
  <c r="D245" i="11"/>
  <c r="G245" i="11" s="1"/>
  <c r="H245" i="11" s="1"/>
  <c r="I245" i="11" s="1"/>
  <c r="J245" i="11" s="1"/>
  <c r="D156" i="11"/>
  <c r="G156" i="11" s="1"/>
  <c r="H156" i="11" s="1"/>
  <c r="I156" i="11" s="1"/>
  <c r="J156" i="11" s="1"/>
  <c r="D125" i="11"/>
  <c r="G125" i="11" s="1"/>
  <c r="H125" i="11" s="1"/>
  <c r="I125" i="11" s="1"/>
  <c r="J125" i="11" s="1"/>
  <c r="D37" i="11"/>
  <c r="G37" i="11" s="1"/>
  <c r="H37" i="11" s="1"/>
  <c r="I37" i="11" s="1"/>
  <c r="J37" i="11" s="1"/>
  <c r="D46" i="11"/>
  <c r="G46" i="11" s="1"/>
  <c r="H46" i="11" s="1"/>
  <c r="I46" i="11" s="1"/>
  <c r="J46" i="11" s="1"/>
  <c r="D194" i="11"/>
  <c r="G194" i="11" s="1"/>
  <c r="H194" i="11" s="1"/>
  <c r="I194" i="11" s="1"/>
  <c r="J194" i="11" s="1"/>
  <c r="D235" i="11"/>
  <c r="G235" i="11" s="1"/>
  <c r="H235" i="11" s="1"/>
  <c r="I235" i="11" s="1"/>
  <c r="J235" i="11" s="1"/>
  <c r="D196" i="11"/>
  <c r="G196" i="11" s="1"/>
  <c r="H196" i="11" s="1"/>
  <c r="I196" i="11" s="1"/>
  <c r="J196" i="11" s="1"/>
  <c r="D136" i="11"/>
  <c r="G136" i="11" s="1"/>
  <c r="H136" i="11" s="1"/>
  <c r="I136" i="11" s="1"/>
  <c r="J136" i="11" s="1"/>
  <c r="D176" i="11"/>
  <c r="G176" i="11" s="1"/>
  <c r="H176" i="11" s="1"/>
  <c r="I176" i="11" s="1"/>
  <c r="J176" i="11" s="1"/>
  <c r="D218" i="11"/>
  <c r="G218" i="11" s="1"/>
  <c r="H218" i="11" s="1"/>
  <c r="I218" i="11" s="1"/>
  <c r="J218" i="11" s="1"/>
  <c r="D45" i="11"/>
  <c r="G45" i="11" s="1"/>
  <c r="H45" i="11" s="1"/>
  <c r="I45" i="11" s="1"/>
  <c r="J45" i="11" s="1"/>
  <c r="D114" i="11"/>
  <c r="G114" i="11" s="1"/>
  <c r="H114" i="11" s="1"/>
  <c r="I114" i="11" s="1"/>
  <c r="J114" i="11" s="1"/>
  <c r="D92" i="11"/>
  <c r="G92" i="11" s="1"/>
  <c r="H92" i="11" s="1"/>
  <c r="I92" i="11" s="1"/>
  <c r="J92" i="11" s="1"/>
  <c r="D57" i="11"/>
  <c r="G57" i="11" s="1"/>
  <c r="H57" i="11" s="1"/>
  <c r="I57" i="11" s="1"/>
  <c r="J57" i="11" s="1"/>
  <c r="D81" i="11"/>
  <c r="G81" i="11" s="1"/>
  <c r="H81" i="11" s="1"/>
  <c r="I81" i="11" s="1"/>
  <c r="J81" i="11" s="1"/>
  <c r="D186" i="11"/>
  <c r="G186" i="11" s="1"/>
  <c r="H186" i="11" s="1"/>
  <c r="I186" i="11" s="1"/>
  <c r="J186" i="11" s="1"/>
  <c r="D13" i="11"/>
  <c r="G13" i="11" s="1"/>
  <c r="H13" i="11" s="1"/>
  <c r="I13" i="11" s="1"/>
  <c r="J13" i="11" s="1"/>
  <c r="D31" i="11"/>
  <c r="G31" i="11" s="1"/>
  <c r="H31" i="11" s="1"/>
  <c r="I31" i="11" s="1"/>
  <c r="J31" i="11" s="1"/>
  <c r="D215" i="11"/>
  <c r="G215" i="11" s="1"/>
  <c r="H215" i="11" s="1"/>
  <c r="I215" i="11" s="1"/>
  <c r="J215" i="11" s="1"/>
  <c r="D98" i="11"/>
  <c r="G98" i="11" s="1"/>
  <c r="H98" i="11" s="1"/>
  <c r="I98" i="11" s="1"/>
  <c r="J98" i="11" s="1"/>
  <c r="D53" i="11"/>
  <c r="G53" i="11" s="1"/>
  <c r="H53" i="11" s="1"/>
  <c r="I53" i="11" s="1"/>
  <c r="J53" i="11" s="1"/>
  <c r="D111" i="11"/>
  <c r="G111" i="11" s="1"/>
  <c r="H111" i="11" s="1"/>
  <c r="I111" i="11" s="1"/>
  <c r="J111" i="11" s="1"/>
  <c r="D246" i="11"/>
  <c r="G246" i="11" s="1"/>
  <c r="H246" i="11" s="1"/>
  <c r="I246" i="11" s="1"/>
  <c r="J246" i="11" s="1"/>
  <c r="D299" i="11"/>
  <c r="G299" i="11" s="1"/>
  <c r="H299" i="11" s="1"/>
  <c r="I299" i="11" s="1"/>
  <c r="J299" i="11" s="1"/>
  <c r="D289" i="11"/>
  <c r="G289" i="11" s="1"/>
  <c r="H289" i="11" s="1"/>
  <c r="I289" i="11" s="1"/>
  <c r="J289" i="11" s="1"/>
  <c r="D144" i="11"/>
  <c r="G144" i="11" s="1"/>
  <c r="H144" i="11" s="1"/>
  <c r="I144" i="11" s="1"/>
  <c r="J144" i="11" s="1"/>
  <c r="D281" i="11"/>
  <c r="G281" i="11" s="1"/>
  <c r="H281" i="11" s="1"/>
  <c r="I281" i="11" s="1"/>
  <c r="J281" i="11" s="1"/>
  <c r="D262" i="11"/>
  <c r="G262" i="11" s="1"/>
  <c r="H262" i="11" s="1"/>
  <c r="I262" i="11" s="1"/>
  <c r="J262" i="11" s="1"/>
  <c r="D195" i="11"/>
  <c r="G195" i="11" s="1"/>
  <c r="H195" i="11" s="1"/>
  <c r="I195" i="11" s="1"/>
  <c r="J195" i="11" s="1"/>
  <c r="D65" i="11"/>
  <c r="G65" i="11" s="1"/>
  <c r="H65" i="11" s="1"/>
  <c r="I65" i="11" s="1"/>
  <c r="J65" i="11" s="1"/>
  <c r="D285" i="11"/>
  <c r="G285" i="11" s="1"/>
  <c r="H285" i="11" s="1"/>
  <c r="I285" i="11" s="1"/>
  <c r="J285" i="11" s="1"/>
  <c r="D288" i="11"/>
  <c r="G288" i="11" s="1"/>
  <c r="H288" i="11" s="1"/>
  <c r="I288" i="11" s="1"/>
  <c r="J288" i="11" s="1"/>
  <c r="D217" i="11"/>
  <c r="G217" i="11" s="1"/>
  <c r="H217" i="11" s="1"/>
  <c r="I217" i="11" s="1"/>
  <c r="J217" i="11" s="1"/>
  <c r="D83" i="11"/>
  <c r="G83" i="11" s="1"/>
  <c r="H83" i="11" s="1"/>
  <c r="I83" i="11" s="1"/>
  <c r="J83" i="11" s="1"/>
  <c r="D61" i="11"/>
  <c r="G61" i="11" s="1"/>
  <c r="H61" i="11" s="1"/>
  <c r="I61" i="11" s="1"/>
  <c r="J61" i="11" s="1"/>
  <c r="D249" i="11"/>
  <c r="G249" i="11" s="1"/>
  <c r="H249" i="11" s="1"/>
  <c r="I249" i="11" s="1"/>
  <c r="J249" i="11" s="1"/>
  <c r="D265" i="11"/>
  <c r="G265" i="11" s="1"/>
  <c r="H265" i="11" s="1"/>
  <c r="I265" i="11" s="1"/>
  <c r="J265" i="11" s="1"/>
  <c r="D296" i="11"/>
  <c r="G296" i="11" s="1"/>
  <c r="H296" i="11" s="1"/>
  <c r="I296" i="11" s="1"/>
  <c r="J296" i="11" s="1"/>
  <c r="D162" i="11"/>
  <c r="G162" i="11" s="1"/>
  <c r="H162" i="11" s="1"/>
  <c r="I162" i="11" s="1"/>
  <c r="J162" i="11" s="1"/>
  <c r="D198" i="11"/>
  <c r="G198" i="11" s="1"/>
  <c r="H198" i="11" s="1"/>
  <c r="I198" i="11" s="1"/>
  <c r="J198" i="11" s="1"/>
  <c r="D240" i="11"/>
  <c r="G240" i="11" s="1"/>
  <c r="H240" i="11" s="1"/>
  <c r="I240" i="11" s="1"/>
  <c r="J240" i="11" s="1"/>
  <c r="D282" i="11"/>
  <c r="G282" i="11" s="1"/>
  <c r="H282" i="11" s="1"/>
  <c r="I282" i="11" s="1"/>
  <c r="J282" i="11" s="1"/>
  <c r="D59" i="11"/>
  <c r="G59" i="11" s="1"/>
  <c r="H59" i="11" s="1"/>
  <c r="I59" i="11" s="1"/>
  <c r="J59" i="11" s="1"/>
  <c r="D75" i="11"/>
  <c r="G75" i="11" s="1"/>
  <c r="H75" i="11" s="1"/>
  <c r="I75" i="11" s="1"/>
  <c r="J75" i="11" s="1"/>
  <c r="D100" i="11"/>
  <c r="G100" i="11" s="1"/>
  <c r="H100" i="11" s="1"/>
  <c r="I100" i="11" s="1"/>
  <c r="J100" i="11" s="1"/>
  <c r="D201" i="11"/>
  <c r="G201" i="11" s="1"/>
  <c r="H201" i="11" s="1"/>
  <c r="I201" i="11" s="1"/>
  <c r="J201" i="11" s="1"/>
  <c r="D168" i="11"/>
  <c r="G168" i="11" s="1"/>
  <c r="H168" i="11" s="1"/>
  <c r="I168" i="11" s="1"/>
  <c r="J168" i="11" s="1"/>
  <c r="D29" i="11"/>
  <c r="G29" i="11" s="1"/>
  <c r="H29" i="11" s="1"/>
  <c r="I29" i="11" s="1"/>
  <c r="J29" i="11" s="1"/>
  <c r="D206" i="11"/>
  <c r="G206" i="11" s="1"/>
  <c r="H206" i="11" s="1"/>
  <c r="I206" i="11" s="1"/>
  <c r="J206" i="11" s="1"/>
  <c r="D132" i="11"/>
  <c r="G132" i="11" s="1"/>
  <c r="H132" i="11" s="1"/>
  <c r="I132" i="11" s="1"/>
  <c r="J132" i="11" s="1"/>
  <c r="D283" i="11"/>
  <c r="G283" i="11" s="1"/>
  <c r="H283" i="11" s="1"/>
  <c r="I283" i="11" s="1"/>
  <c r="J283" i="11" s="1"/>
  <c r="D76" i="11"/>
  <c r="G76" i="11" s="1"/>
  <c r="H76" i="11" s="1"/>
  <c r="I76" i="11" s="1"/>
  <c r="J76" i="11" s="1"/>
  <c r="D15" i="11"/>
  <c r="G15" i="11" s="1"/>
  <c r="H15" i="11" s="1"/>
  <c r="I15" i="11" s="1"/>
  <c r="J15" i="11" s="1"/>
  <c r="D146" i="11"/>
  <c r="G146" i="11" s="1"/>
  <c r="H146" i="11" s="1"/>
  <c r="I146" i="11" s="1"/>
  <c r="J146" i="11" s="1"/>
  <c r="D266" i="11"/>
  <c r="G266" i="11" s="1"/>
  <c r="H266" i="11" s="1"/>
  <c r="I266" i="11" s="1"/>
  <c r="J266" i="11" s="1"/>
  <c r="D271" i="11"/>
  <c r="G271" i="11" s="1"/>
  <c r="H271" i="11" s="1"/>
  <c r="I271" i="11" s="1"/>
  <c r="J271" i="11" s="1"/>
  <c r="D93" i="11"/>
  <c r="G93" i="11" s="1"/>
  <c r="H93" i="11" s="1"/>
  <c r="I93" i="11" s="1"/>
  <c r="J93" i="11" s="1"/>
  <c r="D79" i="11"/>
  <c r="G79" i="11" s="1"/>
  <c r="H79" i="11" s="1"/>
  <c r="I79" i="11" s="1"/>
  <c r="J79" i="11" s="1"/>
  <c r="D164" i="11"/>
  <c r="G164" i="11" s="1"/>
  <c r="H164" i="11" s="1"/>
  <c r="I164" i="11" s="1"/>
  <c r="J164" i="11" s="1"/>
  <c r="D140" i="11"/>
  <c r="G140" i="11" s="1"/>
  <c r="H140" i="11" s="1"/>
  <c r="I140" i="11" s="1"/>
  <c r="J140" i="11" s="1"/>
  <c r="D80" i="11"/>
  <c r="G80" i="11" s="1"/>
  <c r="H80" i="11" s="1"/>
  <c r="I80" i="11" s="1"/>
  <c r="J80" i="11" s="1"/>
  <c r="D109" i="11"/>
  <c r="G109" i="11" s="1"/>
  <c r="H109" i="11" s="1"/>
  <c r="I109" i="11" s="1"/>
  <c r="J109" i="11" s="1"/>
  <c r="D286" i="11"/>
  <c r="G286" i="11" s="1"/>
  <c r="H286" i="11" s="1"/>
  <c r="I286" i="11" s="1"/>
  <c r="J286" i="11" s="1"/>
  <c r="D41" i="11"/>
  <c r="G41" i="11" s="1"/>
  <c r="H41" i="11" s="1"/>
  <c r="I41" i="11" s="1"/>
  <c r="J41" i="11" s="1"/>
  <c r="D145" i="11"/>
  <c r="G145" i="11" s="1"/>
  <c r="H145" i="11" s="1"/>
  <c r="I145" i="11" s="1"/>
  <c r="J145" i="11" s="1"/>
  <c r="D43" i="11"/>
  <c r="G43" i="11" s="1"/>
  <c r="H43" i="11" s="1"/>
  <c r="I43" i="11" s="1"/>
  <c r="J43" i="11" s="1"/>
  <c r="D193" i="11"/>
  <c r="G193" i="11" s="1"/>
  <c r="H193" i="11" s="1"/>
  <c r="I193" i="11" s="1"/>
  <c r="J193" i="11" s="1"/>
  <c r="D55" i="11"/>
  <c r="G55" i="11" s="1"/>
  <c r="H55" i="11" s="1"/>
  <c r="I55" i="11" s="1"/>
  <c r="J55" i="11" s="1"/>
  <c r="D90" i="11"/>
  <c r="G90" i="11" s="1"/>
  <c r="H90" i="11" s="1"/>
  <c r="I90" i="11" s="1"/>
  <c r="J90" i="11" s="1"/>
  <c r="D105" i="11"/>
  <c r="G105" i="11" s="1"/>
  <c r="H105" i="11" s="1"/>
  <c r="I105" i="11" s="1"/>
  <c r="J105" i="11" s="1"/>
  <c r="D123" i="11"/>
  <c r="G123" i="11" s="1"/>
  <c r="H123" i="11" s="1"/>
  <c r="I123" i="11" s="1"/>
  <c r="J123" i="11" s="1"/>
  <c r="D106" i="11"/>
  <c r="G106" i="11" s="1"/>
  <c r="H106" i="11" s="1"/>
  <c r="I106" i="11" s="1"/>
  <c r="J106" i="11" s="1"/>
  <c r="D107" i="11"/>
  <c r="G107" i="11" s="1"/>
  <c r="H107" i="11" s="1"/>
  <c r="I107" i="11" s="1"/>
  <c r="J107" i="11" s="1"/>
  <c r="D263" i="11"/>
  <c r="G263" i="11" s="1"/>
  <c r="H263" i="11" s="1"/>
  <c r="I263" i="11" s="1"/>
  <c r="J263" i="11" s="1"/>
  <c r="D232" i="11"/>
  <c r="G232" i="11" s="1"/>
  <c r="H232" i="11" s="1"/>
  <c r="I232" i="11" s="1"/>
  <c r="J232" i="11" s="1"/>
  <c r="D258" i="11"/>
  <c r="G258" i="11" s="1"/>
  <c r="H258" i="11" s="1"/>
  <c r="I258" i="11" s="1"/>
  <c r="J258" i="11" s="1"/>
  <c r="D247" i="11"/>
  <c r="G247" i="11" s="1"/>
  <c r="H247" i="11" s="1"/>
  <c r="I247" i="11" s="1"/>
  <c r="J247" i="11" s="1"/>
  <c r="D112" i="11"/>
  <c r="G112" i="11" s="1"/>
  <c r="H112" i="11" s="1"/>
  <c r="I112" i="11" s="1"/>
  <c r="J112" i="11" s="1"/>
  <c r="D230" i="11"/>
  <c r="G230" i="11" s="1"/>
  <c r="H230" i="11" s="1"/>
  <c r="I230" i="11" s="1"/>
  <c r="J230" i="11" s="1"/>
  <c r="D192" i="11"/>
  <c r="G192" i="11" s="1"/>
  <c r="H192" i="11" s="1"/>
  <c r="I192" i="11" s="1"/>
  <c r="J192" i="11" s="1"/>
  <c r="D50" i="11"/>
  <c r="G50" i="11" s="1"/>
  <c r="H50" i="11" s="1"/>
  <c r="I50" i="11" s="1"/>
  <c r="J50" i="11" s="1"/>
  <c r="D219" i="11"/>
  <c r="G219" i="11" s="1"/>
  <c r="H219" i="11" s="1"/>
  <c r="I219" i="11" s="1"/>
  <c r="J219" i="11" s="1"/>
  <c r="D56" i="11"/>
  <c r="G56" i="11" s="1"/>
  <c r="H56" i="11" s="1"/>
  <c r="I56" i="11" s="1"/>
  <c r="J56" i="11" s="1"/>
  <c r="D170" i="11"/>
  <c r="G170" i="11" s="1"/>
  <c r="H170" i="11" s="1"/>
  <c r="I170" i="11" s="1"/>
  <c r="J170" i="11" s="1"/>
  <c r="D28" i="11"/>
  <c r="G28" i="11" s="1"/>
  <c r="H28" i="11" s="1"/>
  <c r="I28" i="11" s="1"/>
  <c r="J28" i="11" s="1"/>
  <c r="D284" i="11"/>
  <c r="G284" i="11" s="1"/>
  <c r="H284" i="11" s="1"/>
  <c r="I284" i="11" s="1"/>
  <c r="J284" i="11" s="1"/>
  <c r="D253" i="11"/>
  <c r="G253" i="11" s="1"/>
  <c r="H253" i="11" s="1"/>
  <c r="I253" i="11" s="1"/>
  <c r="J253" i="11" s="1"/>
  <c r="D23" i="11"/>
  <c r="G23" i="11" s="1"/>
  <c r="H23" i="11" s="1"/>
  <c r="I23" i="11" s="1"/>
  <c r="J23" i="11" s="1"/>
  <c r="D174" i="11"/>
  <c r="G174" i="11" s="1"/>
  <c r="H174" i="11" s="1"/>
  <c r="I174" i="11" s="1"/>
  <c r="J174" i="11" s="1"/>
  <c r="D118" i="11"/>
  <c r="G118" i="11" s="1"/>
  <c r="H118" i="11" s="1"/>
  <c r="I118" i="11" s="1"/>
  <c r="J118" i="11" s="1"/>
  <c r="D291" i="11"/>
  <c r="G291" i="11" s="1"/>
  <c r="H291" i="11" s="1"/>
  <c r="I291" i="11" s="1"/>
  <c r="J291" i="11" s="1"/>
  <c r="D277" i="11"/>
  <c r="G277" i="11" s="1"/>
  <c r="H277" i="11" s="1"/>
  <c r="I277" i="11" s="1"/>
  <c r="J277" i="11" s="1"/>
  <c r="D185" i="11"/>
  <c r="G185" i="11" s="1"/>
  <c r="H185" i="11" s="1"/>
  <c r="I185" i="11" s="1"/>
  <c r="J185" i="11" s="1"/>
  <c r="D44" i="11"/>
  <c r="G44" i="11" s="1"/>
  <c r="H44" i="11" s="1"/>
  <c r="I44" i="11" s="1"/>
  <c r="J44" i="11" s="1"/>
  <c r="D300" i="11"/>
  <c r="G300" i="11" s="1"/>
  <c r="H300" i="11" s="1"/>
  <c r="I300" i="11" s="1"/>
  <c r="J300" i="11" s="1"/>
  <c r="D224" i="11"/>
  <c r="G224" i="11" s="1"/>
  <c r="H224" i="11" s="1"/>
  <c r="I224" i="11" s="1"/>
  <c r="J224" i="11" s="1"/>
  <c r="D151" i="11"/>
  <c r="G151" i="11" s="1"/>
  <c r="H151" i="11" s="1"/>
  <c r="I151" i="11" s="1"/>
  <c r="J151" i="11" s="1"/>
  <c r="D190" i="11"/>
  <c r="G190" i="11" s="1"/>
  <c r="H190" i="11" s="1"/>
  <c r="I190" i="11" s="1"/>
  <c r="J190" i="11" s="1"/>
  <c r="D256" i="11"/>
  <c r="G256" i="11" s="1"/>
  <c r="H256" i="11" s="1"/>
  <c r="I256" i="11" s="1"/>
  <c r="J256" i="11" s="1"/>
  <c r="D166" i="11"/>
  <c r="G166" i="11" s="1"/>
  <c r="H166" i="11" s="1"/>
  <c r="I166" i="11" s="1"/>
  <c r="J166" i="11" s="1"/>
  <c r="D82" i="11"/>
  <c r="G82" i="11" s="1"/>
  <c r="H82" i="11" s="1"/>
  <c r="I82" i="11" s="1"/>
  <c r="J82" i="11" s="1"/>
  <c r="D51" i="11"/>
  <c r="G51" i="11" s="1"/>
  <c r="H51" i="11" s="1"/>
  <c r="I51" i="11" s="1"/>
  <c r="J51" i="11" s="1"/>
  <c r="D20" i="11"/>
  <c r="G20" i="11" s="1"/>
  <c r="H20" i="11" s="1"/>
  <c r="I20" i="11" s="1"/>
  <c r="J20" i="11" s="1"/>
  <c r="D67" i="11"/>
  <c r="G67" i="11" s="1"/>
  <c r="H67" i="11" s="1"/>
  <c r="I67" i="11" s="1"/>
  <c r="J67" i="11" s="1"/>
  <c r="D17" i="11"/>
  <c r="G17" i="11" s="1"/>
  <c r="H17" i="11" s="1"/>
  <c r="I17" i="11" s="1"/>
  <c r="J17" i="11" s="1"/>
  <c r="D238" i="11"/>
  <c r="G238" i="11" s="1"/>
  <c r="H238" i="11" s="1"/>
  <c r="I238" i="11" s="1"/>
  <c r="J238" i="11" s="1"/>
  <c r="D129" i="11"/>
  <c r="G129" i="11" s="1"/>
  <c r="H129" i="11" s="1"/>
  <c r="I129" i="11" s="1"/>
  <c r="J129" i="11" s="1"/>
  <c r="D278" i="11"/>
  <c r="G278" i="11" s="1"/>
  <c r="H278" i="11" s="1"/>
  <c r="I278" i="11" s="1"/>
  <c r="J278" i="11" s="1"/>
  <c r="D130" i="11"/>
  <c r="G130" i="11" s="1"/>
  <c r="H130" i="11" s="1"/>
  <c r="I130" i="11" s="1"/>
  <c r="J130" i="11" s="1"/>
  <c r="D101" i="11"/>
  <c r="G101" i="11" s="1"/>
  <c r="H101" i="11" s="1"/>
  <c r="I101" i="11" s="1"/>
  <c r="J101" i="11" s="1"/>
  <c r="D16" i="11"/>
  <c r="G16" i="11" s="1"/>
  <c r="H16" i="11" s="1"/>
  <c r="I16" i="11" s="1"/>
  <c r="J16" i="11" s="1"/>
  <c r="D181" i="11"/>
  <c r="G181" i="11" s="1"/>
  <c r="H181" i="11" s="1"/>
  <c r="I181" i="11" s="1"/>
  <c r="J181" i="11" s="1"/>
  <c r="D248" i="11"/>
  <c r="G248" i="11" s="1"/>
  <c r="H248" i="11" s="1"/>
  <c r="I248" i="11" s="1"/>
  <c r="J248" i="11" s="1"/>
  <c r="D250" i="11"/>
  <c r="G250" i="11" s="1"/>
  <c r="H250" i="11" s="1"/>
  <c r="I250" i="11" s="1"/>
  <c r="J250" i="11" s="1"/>
  <c r="D84" i="11"/>
  <c r="G84" i="11" s="1"/>
  <c r="H84" i="11" s="1"/>
  <c r="I84" i="11" s="1"/>
  <c r="J84" i="11" s="1"/>
  <c r="D108" i="11"/>
  <c r="G108" i="11" s="1"/>
  <c r="H108" i="11" s="1"/>
  <c r="I108" i="11" s="1"/>
  <c r="J108" i="11" s="1"/>
  <c r="D223" i="11"/>
  <c r="G223" i="11" s="1"/>
  <c r="H223" i="11" s="1"/>
  <c r="I223" i="11" s="1"/>
  <c r="J223" i="11" s="1"/>
  <c r="D77" i="11"/>
  <c r="G77" i="11" s="1"/>
  <c r="H77" i="11" s="1"/>
  <c r="I77" i="11" s="1"/>
  <c r="J77" i="11" s="1"/>
  <c r="D63" i="11"/>
  <c r="G63" i="11" s="1"/>
  <c r="H63" i="11" s="1"/>
  <c r="I63" i="11" s="1"/>
  <c r="J63" i="11" s="1"/>
  <c r="D68" i="11"/>
  <c r="G68" i="11" s="1"/>
  <c r="H68" i="11" s="1"/>
  <c r="I68" i="11" s="1"/>
  <c r="J68" i="11" s="1"/>
  <c r="D200" i="11"/>
  <c r="G200" i="11" s="1"/>
  <c r="H200" i="11" s="1"/>
  <c r="I200" i="11" s="1"/>
  <c r="J200" i="11" s="1"/>
  <c r="D254" i="11"/>
  <c r="G254" i="11" s="1"/>
  <c r="H254" i="11" s="1"/>
  <c r="I254" i="11" s="1"/>
  <c r="J254" i="11" s="1"/>
  <c r="D241" i="11"/>
  <c r="G241" i="11" s="1"/>
  <c r="H241" i="11" s="1"/>
  <c r="I241" i="11" s="1"/>
  <c r="J241" i="11" s="1"/>
  <c r="D294" i="11"/>
  <c r="G294" i="11" s="1"/>
  <c r="H294" i="11" s="1"/>
  <c r="I294" i="11" s="1"/>
  <c r="J294" i="11" s="1"/>
  <c r="D115" i="11"/>
  <c r="G115" i="11" s="1"/>
  <c r="H115" i="11" s="1"/>
  <c r="I115" i="11" s="1"/>
  <c r="J115" i="11" s="1"/>
  <c r="D70" i="11"/>
  <c r="G70" i="11" s="1"/>
  <c r="H70" i="11" s="1"/>
  <c r="I70" i="11" s="1"/>
  <c r="J70" i="11" s="1"/>
  <c r="D135" i="11"/>
  <c r="G135" i="11" s="1"/>
  <c r="H135" i="11" s="1"/>
  <c r="I135" i="11" s="1"/>
  <c r="J135" i="11" s="1"/>
  <c r="D178" i="11"/>
  <c r="G178" i="11" s="1"/>
  <c r="H178" i="11" s="1"/>
  <c r="I178" i="11" s="1"/>
  <c r="J178" i="11" s="1"/>
  <c r="D147" i="11"/>
  <c r="G147" i="11" s="1"/>
  <c r="H147" i="11" s="1"/>
  <c r="I147" i="11" s="1"/>
  <c r="J147" i="11" s="1"/>
  <c r="D87" i="11"/>
  <c r="G87" i="11" s="1"/>
  <c r="H87" i="11" s="1"/>
  <c r="I87" i="11" s="1"/>
  <c r="J87" i="11" s="1"/>
  <c r="D163" i="11"/>
  <c r="G163" i="11" s="1"/>
  <c r="H163" i="11" s="1"/>
  <c r="I163" i="11" s="1"/>
  <c r="J163" i="11" s="1"/>
  <c r="D295" i="11"/>
  <c r="G295" i="11" s="1"/>
  <c r="H295" i="11" s="1"/>
  <c r="I295" i="11" s="1"/>
  <c r="J295" i="11" s="1"/>
  <c r="D113" i="11"/>
  <c r="G113" i="11" s="1"/>
  <c r="H113" i="11" s="1"/>
  <c r="I113" i="11" s="1"/>
  <c r="J113" i="11" s="1"/>
  <c r="D24" i="11"/>
  <c r="G24" i="11" s="1"/>
  <c r="H24" i="11" s="1"/>
  <c r="I24" i="11" s="1"/>
  <c r="J24" i="11" s="1"/>
  <c r="D14" i="11"/>
  <c r="G14" i="11" s="1"/>
  <c r="H14" i="11" s="1"/>
  <c r="I14" i="11" s="1"/>
  <c r="J14" i="11" s="1"/>
  <c r="D52" i="11"/>
  <c r="G52" i="11" s="1"/>
  <c r="H52" i="11" s="1"/>
  <c r="I52" i="11" s="1"/>
  <c r="J52" i="11" s="1"/>
  <c r="D272" i="11"/>
  <c r="G272" i="11" s="1"/>
  <c r="H272" i="11" s="1"/>
  <c r="I272" i="11" s="1"/>
  <c r="J272" i="11" s="1"/>
  <c r="D183" i="11"/>
  <c r="G183" i="11" s="1"/>
  <c r="H183" i="11" s="1"/>
  <c r="I183" i="11" s="1"/>
  <c r="J183" i="11" s="1"/>
  <c r="D11" i="11"/>
  <c r="G11" i="11" s="1"/>
  <c r="H11" i="11" s="1"/>
  <c r="I11" i="11" s="1"/>
  <c r="J11" i="11" s="1"/>
  <c r="D97" i="11"/>
  <c r="G97" i="11" s="1"/>
  <c r="H97" i="11" s="1"/>
  <c r="I97" i="11" s="1"/>
  <c r="J97" i="11" s="1"/>
  <c r="D150" i="11"/>
  <c r="G150" i="11" s="1"/>
  <c r="H150" i="11" s="1"/>
  <c r="I150" i="11" s="1"/>
  <c r="J150" i="11" s="1"/>
  <c r="D58" i="11"/>
  <c r="G58" i="11" s="1"/>
  <c r="H58" i="11" s="1"/>
  <c r="I58" i="11" s="1"/>
  <c r="J58" i="11" s="1"/>
  <c r="D27" i="11"/>
  <c r="G27" i="11" s="1"/>
  <c r="H27" i="11" s="1"/>
  <c r="I27" i="11" s="1"/>
  <c r="J27" i="11" s="1"/>
  <c r="D86" i="11"/>
  <c r="G86" i="11" s="1"/>
  <c r="H86" i="11" s="1"/>
  <c r="I86" i="11" s="1"/>
  <c r="J86" i="11" s="1"/>
  <c r="D172" i="11"/>
  <c r="G172" i="11" s="1"/>
  <c r="H172" i="11" s="1"/>
  <c r="I172" i="11" s="1"/>
  <c r="J172" i="11" s="1"/>
  <c r="D141" i="11"/>
  <c r="G141" i="11" s="1"/>
  <c r="H141" i="11" s="1"/>
  <c r="I141" i="11" s="1"/>
  <c r="J141" i="11" s="1"/>
  <c r="D143" i="11"/>
  <c r="G143" i="11" s="1"/>
  <c r="H143" i="11" s="1"/>
  <c r="I143" i="11" s="1"/>
  <c r="J143" i="11" s="1"/>
  <c r="D117" i="11"/>
  <c r="G117" i="11" s="1"/>
  <c r="H117" i="11" s="1"/>
  <c r="I117" i="11" s="1"/>
  <c r="J117" i="11" s="1"/>
  <c r="D62" i="11"/>
  <c r="G62" i="11" s="1"/>
  <c r="H62" i="11" s="1"/>
  <c r="I62" i="11" s="1"/>
  <c r="J62" i="11" s="1"/>
  <c r="D47" i="11"/>
  <c r="G47" i="11" s="1"/>
  <c r="H47" i="11" s="1"/>
  <c r="I47" i="11" s="1"/>
  <c r="J47" i="11" s="1"/>
  <c r="D212" i="11"/>
  <c r="G212" i="11" s="1"/>
  <c r="H212" i="11" s="1"/>
  <c r="I212" i="11" s="1"/>
  <c r="J212" i="11" s="1"/>
  <c r="D231" i="11"/>
  <c r="G231" i="11" s="1"/>
  <c r="H231" i="11" s="1"/>
  <c r="I231" i="11" s="1"/>
  <c r="J231" i="11" s="1"/>
  <c r="D210" i="11"/>
  <c r="G210" i="11" s="1"/>
  <c r="H210" i="11" s="1"/>
  <c r="I210" i="11" s="1"/>
  <c r="J210" i="11" s="1"/>
  <c r="D179" i="11"/>
  <c r="G179" i="11" s="1"/>
  <c r="H179" i="11" s="1"/>
  <c r="I179" i="11" s="1"/>
  <c r="J179" i="11" s="1"/>
  <c r="D88" i="11"/>
  <c r="G88" i="11" s="1"/>
  <c r="H88" i="11" s="1"/>
  <c r="I88" i="11" s="1"/>
  <c r="J88" i="11" s="1"/>
  <c r="D244" i="11"/>
  <c r="G244" i="11" s="1"/>
  <c r="H244" i="11" s="1"/>
  <c r="I244" i="11" s="1"/>
  <c r="J244" i="11" s="1"/>
  <c r="D69" i="11"/>
  <c r="G69" i="11" s="1"/>
  <c r="H69" i="11" s="1"/>
  <c r="I69" i="11" s="1"/>
  <c r="J69" i="11" s="1"/>
  <c r="D30" i="11"/>
  <c r="G30" i="11" s="1"/>
  <c r="H30" i="11" s="1"/>
  <c r="I30" i="11" s="1"/>
  <c r="J30" i="11" s="1"/>
  <c r="D188" i="11"/>
  <c r="G188" i="11" s="1"/>
  <c r="H188" i="11" s="1"/>
  <c r="I188" i="11" s="1"/>
  <c r="J188" i="11" s="1"/>
  <c r="D177" i="11"/>
  <c r="G177" i="11" s="1"/>
  <c r="H177" i="11" s="1"/>
  <c r="I177" i="11" s="1"/>
  <c r="J177" i="11" s="1"/>
  <c r="D157" i="11"/>
  <c r="G157" i="11" s="1"/>
  <c r="H157" i="11" s="1"/>
  <c r="I157" i="11" s="1"/>
  <c r="J157" i="11" s="1"/>
  <c r="D159" i="11"/>
  <c r="G159" i="11" s="1"/>
  <c r="H159" i="11" s="1"/>
  <c r="I159" i="11" s="1"/>
  <c r="J159" i="11" s="1"/>
  <c r="D165" i="11"/>
  <c r="G165" i="11" s="1"/>
  <c r="H165" i="11" s="1"/>
  <c r="I165" i="11" s="1"/>
  <c r="J165" i="11" s="1"/>
  <c r="D78" i="11"/>
  <c r="G78" i="11" s="1"/>
  <c r="H78" i="11" s="1"/>
  <c r="I78" i="11" s="1"/>
  <c r="J78" i="11" s="1"/>
  <c r="D207" i="11"/>
  <c r="G207" i="11" s="1"/>
  <c r="H207" i="11" s="1"/>
  <c r="I207" i="11" s="1"/>
  <c r="J207" i="11" s="1"/>
  <c r="D260" i="11"/>
  <c r="G260" i="11" s="1"/>
  <c r="H260" i="11" s="1"/>
  <c r="I260" i="11" s="1"/>
  <c r="J260" i="11" s="1"/>
  <c r="D40" i="11"/>
  <c r="G40" i="11" s="1"/>
  <c r="H40" i="11" s="1"/>
  <c r="I40" i="11" s="1"/>
  <c r="J40" i="11" s="1"/>
  <c r="D226" i="11"/>
  <c r="G226" i="11" s="1"/>
  <c r="H226" i="11" s="1"/>
  <c r="I226" i="11" s="1"/>
  <c r="J226" i="11" s="1"/>
  <c r="D280" i="11"/>
  <c r="G280" i="11" s="1"/>
  <c r="H280" i="11" s="1"/>
  <c r="I280" i="11" s="1"/>
  <c r="J280" i="11" s="1"/>
  <c r="D161" i="11"/>
  <c r="G161" i="11" s="1"/>
  <c r="H161" i="11" s="1"/>
  <c r="I161" i="11" s="1"/>
  <c r="J161" i="11" s="1"/>
  <c r="D131" i="11"/>
  <c r="G131" i="11" s="1"/>
  <c r="H131" i="11" s="1"/>
  <c r="I131" i="11" s="1"/>
  <c r="J131" i="11" s="1"/>
  <c r="D261" i="11"/>
  <c r="G261" i="11" s="1"/>
  <c r="H261" i="11" s="1"/>
  <c r="I261" i="11" s="1"/>
  <c r="J261" i="11" s="1"/>
  <c r="D49" i="11"/>
  <c r="G49" i="11" s="1"/>
  <c r="H49" i="11" s="1"/>
  <c r="I49" i="11" s="1"/>
  <c r="J49" i="11" s="1"/>
  <c r="D302" i="11"/>
  <c r="G302" i="11" s="1"/>
  <c r="H302" i="11" s="1"/>
  <c r="I302" i="11" s="1"/>
  <c r="J302" i="11" s="1"/>
  <c r="D73" i="11"/>
  <c r="G73" i="11" s="1"/>
  <c r="H73" i="11" s="1"/>
  <c r="I73" i="11" s="1"/>
  <c r="J73" i="11" s="1"/>
  <c r="D89" i="11"/>
  <c r="G89" i="11" s="1"/>
  <c r="H89" i="11" s="1"/>
  <c r="I89" i="11" s="1"/>
  <c r="J89" i="11" s="1"/>
  <c r="D91" i="11"/>
  <c r="G91" i="11" s="1"/>
  <c r="H91" i="11" s="1"/>
  <c r="I91" i="11" s="1"/>
  <c r="J91" i="11" s="1"/>
  <c r="D103" i="11"/>
  <c r="G103" i="11" s="1"/>
  <c r="H103" i="11" s="1"/>
  <c r="I103" i="11" s="1"/>
  <c r="J103" i="11" s="1"/>
  <c r="D204" i="11"/>
  <c r="G204" i="11" s="1"/>
  <c r="H204" i="11" s="1"/>
  <c r="I204" i="11" s="1"/>
  <c r="J204" i="11" s="1"/>
  <c r="D173" i="11"/>
  <c r="G173" i="11" s="1"/>
  <c r="H173" i="11" s="1"/>
  <c r="I173" i="11" s="1"/>
  <c r="J173" i="11" s="1"/>
  <c r="D191" i="11"/>
  <c r="G191" i="11" s="1"/>
  <c r="H191" i="11" s="1"/>
  <c r="I191" i="11" s="1"/>
  <c r="J191" i="11" s="1"/>
  <c r="D229" i="11"/>
  <c r="G229" i="11" s="1"/>
  <c r="H229" i="11" s="1"/>
  <c r="I229" i="11" s="1"/>
  <c r="J229" i="11" s="1"/>
  <c r="D94" i="11"/>
  <c r="G94" i="11" s="1"/>
  <c r="H94" i="11" s="1"/>
  <c r="I94" i="11" s="1"/>
  <c r="J94" i="11" s="1"/>
  <c r="D255" i="11"/>
  <c r="G255" i="11" s="1"/>
  <c r="H255" i="11" s="1"/>
  <c r="I255" i="11" s="1"/>
  <c r="J255" i="11" s="1"/>
  <c r="D21" i="11"/>
  <c r="G21" i="11" s="1"/>
  <c r="H21" i="11" s="1"/>
  <c r="I21" i="11" s="1"/>
  <c r="J21" i="11" s="1"/>
  <c r="D152" i="11"/>
  <c r="G152" i="11" s="1"/>
  <c r="H152" i="11" s="1"/>
  <c r="I152" i="11" s="1"/>
  <c r="J152" i="11" s="1"/>
  <c r="D242" i="11"/>
  <c r="G242" i="11" s="1"/>
  <c r="H242" i="11" s="1"/>
  <c r="I242" i="11" s="1"/>
  <c r="J242" i="11" s="1"/>
  <c r="D211" i="11"/>
  <c r="G211" i="11" s="1"/>
  <c r="H211" i="11" s="1"/>
  <c r="I211" i="11" s="1"/>
  <c r="J211" i="11" s="1"/>
  <c r="D251" i="11"/>
  <c r="G251" i="11" s="1"/>
  <c r="H251" i="11" s="1"/>
  <c r="I251" i="11" s="1"/>
  <c r="J251" i="11" s="1"/>
  <c r="D39" i="11"/>
  <c r="G39" i="11" s="1"/>
  <c r="H39" i="11" s="1"/>
  <c r="I39" i="11" s="1"/>
  <c r="J39" i="11" s="1"/>
  <c r="D95" i="11"/>
  <c r="G95" i="11" s="1"/>
  <c r="H95" i="11" s="1"/>
  <c r="I95" i="11" s="1"/>
  <c r="J95" i="11" s="1"/>
  <c r="D297" i="11"/>
  <c r="G297" i="11" s="1"/>
  <c r="H297" i="11" s="1"/>
  <c r="I297" i="11" s="1"/>
  <c r="J297" i="11" s="1"/>
  <c r="D42" i="11"/>
  <c r="G42" i="11" s="1"/>
  <c r="H42" i="11" s="1"/>
  <c r="I42" i="11" s="1"/>
  <c r="J42" i="11" s="1"/>
  <c r="D127" i="11"/>
  <c r="G127" i="11" s="1"/>
  <c r="H127" i="11" s="1"/>
  <c r="I127" i="11" s="1"/>
  <c r="J127" i="11" s="1"/>
  <c r="D180" i="11"/>
  <c r="G180" i="11" s="1"/>
  <c r="H180" i="11" s="1"/>
  <c r="I180" i="11" s="1"/>
  <c r="J180" i="11" s="1"/>
  <c r="D214" i="11"/>
  <c r="G214" i="11" s="1"/>
  <c r="H214" i="11" s="1"/>
  <c r="I214" i="11" s="1"/>
  <c r="J214" i="11" s="1"/>
  <c r="D225" i="11"/>
  <c r="G225" i="11" s="1"/>
  <c r="H225" i="11" s="1"/>
  <c r="I225" i="11" s="1"/>
  <c r="J225" i="11" s="1"/>
  <c r="D119" i="11"/>
  <c r="G119" i="11" s="1"/>
  <c r="H119" i="11" s="1"/>
  <c r="I119" i="11" s="1"/>
  <c r="J119" i="11" s="1"/>
  <c r="D220" i="11"/>
  <c r="G220" i="11" s="1"/>
  <c r="H220" i="11" s="1"/>
  <c r="I220" i="11" s="1"/>
  <c r="J220" i="11" s="1"/>
  <c r="D85" i="11"/>
  <c r="G85" i="11" s="1"/>
  <c r="H85" i="11" s="1"/>
  <c r="I85" i="11" s="1"/>
  <c r="J85" i="11" s="1"/>
  <c r="D189" i="11"/>
  <c r="G189" i="11" s="1"/>
  <c r="H189" i="11" s="1"/>
  <c r="I189" i="11" s="1"/>
  <c r="J189" i="11" s="1"/>
  <c r="D239" i="11"/>
  <c r="G239" i="11" s="1"/>
  <c r="H239" i="11" s="1"/>
  <c r="I239" i="11" s="1"/>
  <c r="J239" i="11" s="1"/>
  <c r="D293" i="11"/>
  <c r="G293" i="11" s="1"/>
  <c r="H293" i="11" s="1"/>
  <c r="I293" i="11" s="1"/>
  <c r="J293" i="11" s="1"/>
  <c r="D110" i="11"/>
  <c r="G110" i="11" s="1"/>
  <c r="H110" i="11" s="1"/>
  <c r="I110" i="11" s="1"/>
  <c r="J110" i="11" s="1"/>
  <c r="D48" i="11"/>
  <c r="G48" i="11" s="1"/>
  <c r="H48" i="11" s="1"/>
  <c r="I48" i="11" s="1"/>
  <c r="J48" i="11" s="1"/>
  <c r="D149" i="11"/>
  <c r="G149" i="11" s="1"/>
  <c r="H149" i="11" s="1"/>
  <c r="I149" i="11" s="1"/>
  <c r="J149" i="11" s="1"/>
  <c r="D227" i="11"/>
  <c r="G227" i="11" s="1"/>
  <c r="H227" i="11" s="1"/>
  <c r="I227" i="11" s="1"/>
  <c r="J227" i="11" s="1"/>
  <c r="D234" i="11"/>
  <c r="G234" i="11" s="1"/>
  <c r="H234" i="11" s="1"/>
  <c r="I234" i="11" s="1"/>
  <c r="J234" i="11" s="1"/>
  <c r="D213" i="11"/>
  <c r="G213" i="11" s="1"/>
  <c r="H213" i="11" s="1"/>
  <c r="I213" i="11" s="1"/>
  <c r="J213" i="11" s="1"/>
  <c r="D124" i="11"/>
  <c r="G124" i="11" s="1"/>
  <c r="H124" i="11" s="1"/>
  <c r="I124" i="11" s="1"/>
  <c r="J124" i="11" s="1"/>
  <c r="D270" i="11"/>
  <c r="G270" i="11" s="1"/>
  <c r="H270" i="11" s="1"/>
  <c r="I270" i="11" s="1"/>
  <c r="J270" i="11" s="1"/>
  <c r="D22" i="11"/>
  <c r="G22" i="11" s="1"/>
  <c r="H22" i="11" s="1"/>
  <c r="I22" i="11" s="1"/>
  <c r="J22" i="11" s="1"/>
  <c r="D74" i="11"/>
  <c r="G74" i="11" s="1"/>
  <c r="H74" i="11" s="1"/>
  <c r="I74" i="11" s="1"/>
  <c r="J74" i="11" s="1"/>
  <c r="D155" i="11"/>
  <c r="G155" i="11" s="1"/>
  <c r="H155" i="11" s="1"/>
  <c r="I155" i="11" s="1"/>
  <c r="J155" i="11" s="1"/>
  <c r="D257" i="11"/>
  <c r="G257" i="11" s="1"/>
  <c r="H257" i="11" s="1"/>
  <c r="I257" i="11" s="1"/>
  <c r="J257" i="11" s="1"/>
  <c r="D167" i="11"/>
  <c r="G167" i="11" s="1"/>
  <c r="H167" i="11" s="1"/>
  <c r="I167" i="11" s="1"/>
  <c r="J167" i="11" s="1"/>
  <c r="D122" i="11"/>
  <c r="G122" i="11" s="1"/>
  <c r="H122" i="11" s="1"/>
  <c r="I122" i="11" s="1"/>
  <c r="J122" i="11" s="1"/>
  <c r="D139" i="11"/>
  <c r="G139" i="11" s="1"/>
  <c r="H139" i="11" s="1"/>
  <c r="I139" i="11" s="1"/>
  <c r="J139" i="11" s="1"/>
  <c r="D72" i="11"/>
  <c r="G72" i="11" s="1"/>
  <c r="H72" i="11" s="1"/>
  <c r="I72" i="11" s="1"/>
  <c r="J72" i="11" s="1"/>
  <c r="D236" i="11"/>
  <c r="G236" i="11" s="1"/>
  <c r="H236" i="11" s="1"/>
  <c r="I236" i="11" s="1"/>
  <c r="J236" i="11" s="1"/>
  <c r="D102" i="11"/>
  <c r="G102" i="11" s="1"/>
  <c r="H102" i="11" s="1"/>
  <c r="I102" i="11" s="1"/>
  <c r="J102" i="11" s="1"/>
  <c r="D205" i="11"/>
  <c r="G205" i="11" s="1"/>
  <c r="H205" i="11" s="1"/>
  <c r="I205" i="11" s="1"/>
  <c r="J205" i="11" s="1"/>
  <c r="D287" i="11"/>
  <c r="G287" i="11" s="1"/>
  <c r="H287" i="11" s="1"/>
  <c r="I287" i="11" s="1"/>
  <c r="J287" i="11" s="1"/>
  <c r="D54" i="11"/>
  <c r="G54" i="11" s="1"/>
  <c r="H54" i="11" s="1"/>
  <c r="I54" i="11" s="1"/>
  <c r="J54" i="11" s="1"/>
  <c r="D126" i="11"/>
  <c r="G126" i="11" s="1"/>
  <c r="H126" i="11" s="1"/>
  <c r="I126" i="11" s="1"/>
  <c r="J126" i="11" s="1"/>
  <c r="D96" i="11"/>
  <c r="G96" i="11" s="1"/>
  <c r="H96" i="11" s="1"/>
  <c r="I96" i="11" s="1"/>
  <c r="J96" i="11" s="1"/>
  <c r="D197" i="11"/>
  <c r="G197" i="11" s="1"/>
  <c r="H197" i="11" s="1"/>
  <c r="I197" i="11" s="1"/>
  <c r="J197" i="11" s="1"/>
  <c r="D18" i="11"/>
  <c r="G18" i="11" s="1"/>
  <c r="H18" i="11" s="1"/>
  <c r="I18" i="11" s="1"/>
  <c r="J18" i="11" s="1"/>
  <c r="D274" i="11"/>
  <c r="G274" i="11" s="1"/>
  <c r="H274" i="11" s="1"/>
  <c r="I274" i="11" s="1"/>
  <c r="J274" i="11" s="1"/>
  <c r="D243" i="11"/>
  <c r="G243" i="11" s="1"/>
  <c r="H243" i="11" s="1"/>
  <c r="I243" i="11" s="1"/>
  <c r="J243" i="11" s="1"/>
  <c r="H10" i="1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9" i="2"/>
  <c r="D8" i="2"/>
  <c r="E8" i="2"/>
  <c r="F8" i="2"/>
  <c r="G8" i="2"/>
  <c r="H8" i="2"/>
  <c r="I8" i="2"/>
  <c r="C8" i="2"/>
  <c r="D10" i="11" l="1"/>
  <c r="G10" i="11"/>
  <c r="T270" i="2"/>
  <c r="T175" i="2"/>
  <c r="T127" i="2"/>
  <c r="T31" i="2"/>
  <c r="T282" i="2"/>
  <c r="T91" i="2"/>
  <c r="T222" i="2"/>
  <c r="T79" i="2"/>
  <c r="T43" i="2"/>
  <c r="T234" i="2"/>
  <c r="T139" i="2"/>
  <c r="T294" i="2"/>
  <c r="T246" i="2"/>
  <c r="T198" i="2"/>
  <c r="T103" i="2"/>
  <c r="T55" i="2"/>
  <c r="T151" i="2"/>
  <c r="T210" i="2"/>
  <c r="T163" i="2"/>
  <c r="T19" i="2"/>
  <c r="T115" i="2"/>
  <c r="T258" i="2"/>
  <c r="T67" i="2"/>
  <c r="T293" i="2"/>
  <c r="T281" i="2"/>
  <c r="T269" i="2"/>
  <c r="T257" i="2"/>
  <c r="T245" i="2"/>
  <c r="T233" i="2"/>
  <c r="T221" i="2"/>
  <c r="T209" i="2"/>
  <c r="T197" i="2"/>
  <c r="T186" i="2"/>
  <c r="T174" i="2"/>
  <c r="T162" i="2"/>
  <c r="T150" i="2"/>
  <c r="T138" i="2"/>
  <c r="T126" i="2"/>
  <c r="T114" i="2"/>
  <c r="T102" i="2"/>
  <c r="T90" i="2"/>
  <c r="T78" i="2"/>
  <c r="T66" i="2"/>
  <c r="T54" i="2"/>
  <c r="T42" i="2"/>
  <c r="T30" i="2"/>
  <c r="T18" i="2"/>
  <c r="T300" i="2"/>
  <c r="T288" i="2"/>
  <c r="T276" i="2"/>
  <c r="T264" i="2"/>
  <c r="T252" i="2"/>
  <c r="T240" i="2"/>
  <c r="T228" i="2"/>
  <c r="T216" i="2"/>
  <c r="T204" i="2"/>
  <c r="T192" i="2"/>
  <c r="T181" i="2"/>
  <c r="T169" i="2"/>
  <c r="T157" i="2"/>
  <c r="T145" i="2"/>
  <c r="T133" i="2"/>
  <c r="T121" i="2"/>
  <c r="T109" i="2"/>
  <c r="T97" i="2"/>
  <c r="T85" i="2"/>
  <c r="T73" i="2"/>
  <c r="T61" i="2"/>
  <c r="T49" i="2"/>
  <c r="T37" i="2"/>
  <c r="T25" i="2"/>
  <c r="T13" i="2"/>
  <c r="T229" i="2"/>
  <c r="T295" i="2"/>
  <c r="T283" i="2"/>
  <c r="T271" i="2"/>
  <c r="T259" i="2"/>
  <c r="T247" i="2"/>
  <c r="T235" i="2"/>
  <c r="T223" i="2"/>
  <c r="T211" i="2"/>
  <c r="T199" i="2"/>
  <c r="T187" i="2"/>
  <c r="T176" i="2"/>
  <c r="T164" i="2"/>
  <c r="T152" i="2"/>
  <c r="T140" i="2"/>
  <c r="T128" i="2"/>
  <c r="T116" i="2"/>
  <c r="T104" i="2"/>
  <c r="T92" i="2"/>
  <c r="T80" i="2"/>
  <c r="T68" i="2"/>
  <c r="T56" i="2"/>
  <c r="T44" i="2"/>
  <c r="T32" i="2"/>
  <c r="T20" i="2"/>
  <c r="T292" i="2"/>
  <c r="T280" i="2"/>
  <c r="T268" i="2"/>
  <c r="T256" i="2"/>
  <c r="T244" i="2"/>
  <c r="T232" i="2"/>
  <c r="T220" i="2"/>
  <c r="T208" i="2"/>
  <c r="T196" i="2"/>
  <c r="T185" i="2"/>
  <c r="T173" i="2"/>
  <c r="T161" i="2"/>
  <c r="T149" i="2"/>
  <c r="T137" i="2"/>
  <c r="T125" i="2"/>
  <c r="T113" i="2"/>
  <c r="T101" i="2"/>
  <c r="T89" i="2"/>
  <c r="T77" i="2"/>
  <c r="T65" i="2"/>
  <c r="T53" i="2"/>
  <c r="T41" i="2"/>
  <c r="T29" i="2"/>
  <c r="T17" i="2"/>
  <c r="T291" i="2"/>
  <c r="T267" i="2"/>
  <c r="T243" i="2"/>
  <c r="T231" i="2"/>
  <c r="T207" i="2"/>
  <c r="T195" i="2"/>
  <c r="T184" i="2"/>
  <c r="T172" i="2"/>
  <c r="T160" i="2"/>
  <c r="T148" i="2"/>
  <c r="T136" i="2"/>
  <c r="T124" i="2"/>
  <c r="T112" i="2"/>
  <c r="T100" i="2"/>
  <c r="T88" i="2"/>
  <c r="T76" i="2"/>
  <c r="T64" i="2"/>
  <c r="T52" i="2"/>
  <c r="T40" i="2"/>
  <c r="T28" i="2"/>
  <c r="T16" i="2"/>
  <c r="T279" i="2"/>
  <c r="T255" i="2"/>
  <c r="T219" i="2"/>
  <c r="T290" i="2"/>
  <c r="T278" i="2"/>
  <c r="T266" i="2"/>
  <c r="T254" i="2"/>
  <c r="T242" i="2"/>
  <c r="T230" i="2"/>
  <c r="T218" i="2"/>
  <c r="T206" i="2"/>
  <c r="T194" i="2"/>
  <c r="T183" i="2"/>
  <c r="T171" i="2"/>
  <c r="T159" i="2"/>
  <c r="T147" i="2"/>
  <c r="T135" i="2"/>
  <c r="T123" i="2"/>
  <c r="T111" i="2"/>
  <c r="T99" i="2"/>
  <c r="T87" i="2"/>
  <c r="T75" i="2"/>
  <c r="T63" i="2"/>
  <c r="T51" i="2"/>
  <c r="T39" i="2"/>
  <c r="T27" i="2"/>
  <c r="T15" i="2"/>
  <c r="T289" i="2"/>
  <c r="T277" i="2"/>
  <c r="T205" i="2"/>
  <c r="T193" i="2"/>
  <c r="T182" i="2"/>
  <c r="T170" i="2"/>
  <c r="T158" i="2"/>
  <c r="T146" i="2"/>
  <c r="T134" i="2"/>
  <c r="T122" i="2"/>
  <c r="T110" i="2"/>
  <c r="T98" i="2"/>
  <c r="T86" i="2"/>
  <c r="T74" i="2"/>
  <c r="T62" i="2"/>
  <c r="T50" i="2"/>
  <c r="T38" i="2"/>
  <c r="T26" i="2"/>
  <c r="T14" i="2"/>
  <c r="T253" i="2"/>
  <c r="T299" i="2"/>
  <c r="T287" i="2"/>
  <c r="T275" i="2"/>
  <c r="T263" i="2"/>
  <c r="T251" i="2"/>
  <c r="T239" i="2"/>
  <c r="T227" i="2"/>
  <c r="T215" i="2"/>
  <c r="T203" i="2"/>
  <c r="T191" i="2"/>
  <c r="T180" i="2"/>
  <c r="T168" i="2"/>
  <c r="T156" i="2"/>
  <c r="T144" i="2"/>
  <c r="T132" i="2"/>
  <c r="T120" i="2"/>
  <c r="T108" i="2"/>
  <c r="T96" i="2"/>
  <c r="T84" i="2"/>
  <c r="T72" i="2"/>
  <c r="T60" i="2"/>
  <c r="T48" i="2"/>
  <c r="T36" i="2"/>
  <c r="T24" i="2"/>
  <c r="T12" i="2"/>
  <c r="T9" i="2"/>
  <c r="T241" i="2"/>
  <c r="T298" i="2"/>
  <c r="T286" i="2"/>
  <c r="T274" i="2"/>
  <c r="T262" i="2"/>
  <c r="T250" i="2"/>
  <c r="T238" i="2"/>
  <c r="T226" i="2"/>
  <c r="T214" i="2"/>
  <c r="T202" i="2"/>
  <c r="T190" i="2"/>
  <c r="T179" i="2"/>
  <c r="T167" i="2"/>
  <c r="T155" i="2"/>
  <c r="T143" i="2"/>
  <c r="T131" i="2"/>
  <c r="T119" i="2"/>
  <c r="T107" i="2"/>
  <c r="T95" i="2"/>
  <c r="T83" i="2"/>
  <c r="T71" i="2"/>
  <c r="T59" i="2"/>
  <c r="T47" i="2"/>
  <c r="T35" i="2"/>
  <c r="T23" i="2"/>
  <c r="T11" i="2"/>
  <c r="T265" i="2"/>
  <c r="T297" i="2"/>
  <c r="T285" i="2"/>
  <c r="T273" i="2"/>
  <c r="T261" i="2"/>
  <c r="T249" i="2"/>
  <c r="T237" i="2"/>
  <c r="T225" i="2"/>
  <c r="T213" i="2"/>
  <c r="T201" i="2"/>
  <c r="T189" i="2"/>
  <c r="T178" i="2"/>
  <c r="T166" i="2"/>
  <c r="T154" i="2"/>
  <c r="T142" i="2"/>
  <c r="T130" i="2"/>
  <c r="T118" i="2"/>
  <c r="T106" i="2"/>
  <c r="T94" i="2"/>
  <c r="T82" i="2"/>
  <c r="T70" i="2"/>
  <c r="T58" i="2"/>
  <c r="T46" i="2"/>
  <c r="T34" i="2"/>
  <c r="T22" i="2"/>
  <c r="T10" i="2"/>
  <c r="T217" i="2"/>
  <c r="T296" i="2"/>
  <c r="T284" i="2"/>
  <c r="T272" i="2"/>
  <c r="T260" i="2"/>
  <c r="T248" i="2"/>
  <c r="T236" i="2"/>
  <c r="T224" i="2"/>
  <c r="T212" i="2"/>
  <c r="T200" i="2"/>
  <c r="T188" i="2"/>
  <c r="T177" i="2"/>
  <c r="T165" i="2"/>
  <c r="T153" i="2"/>
  <c r="T141" i="2"/>
  <c r="T129" i="2"/>
  <c r="T117" i="2"/>
  <c r="T105" i="2"/>
  <c r="T93" i="2"/>
  <c r="T81" i="2"/>
  <c r="T69" i="2"/>
  <c r="T57" i="2"/>
  <c r="T45" i="2"/>
  <c r="T33" i="2"/>
  <c r="T21" i="2"/>
  <c r="P8" i="2"/>
  <c r="N8" i="2"/>
  <c r="L8" i="2"/>
  <c r="Q8" i="2"/>
  <c r="O8" i="2"/>
  <c r="M8" i="2"/>
  <c r="I10" i="16" l="1"/>
  <c r="T8" i="2"/>
  <c r="K51" i="11" l="1"/>
  <c r="R51" i="11" s="1"/>
  <c r="Q51" i="11"/>
  <c r="K258" i="11"/>
  <c r="R258" i="11" s="1"/>
  <c r="Q258" i="11"/>
  <c r="K132" i="11"/>
  <c r="R132" i="11" s="1"/>
  <c r="Q132" i="11"/>
  <c r="K192" i="11"/>
  <c r="R192" i="11" s="1"/>
  <c r="Q192" i="11"/>
  <c r="K255" i="11"/>
  <c r="R255" i="11" s="1"/>
  <c r="Q255" i="11"/>
  <c r="K220" i="11"/>
  <c r="R220" i="11" s="1"/>
  <c r="Q220" i="11"/>
  <c r="K270" i="11"/>
  <c r="R270" i="11" s="1"/>
  <c r="Q270" i="11"/>
  <c r="K165" i="11"/>
  <c r="R165" i="11" s="1"/>
  <c r="Q165" i="11"/>
  <c r="K76" i="11"/>
  <c r="R76" i="11" s="1"/>
  <c r="Q76" i="11"/>
  <c r="K42" i="11"/>
  <c r="R42" i="11" s="1"/>
  <c r="Q42" i="11"/>
  <c r="K264" i="11"/>
  <c r="R264" i="11" s="1"/>
  <c r="Q264" i="11"/>
  <c r="K15" i="11"/>
  <c r="R15" i="11" s="1"/>
  <c r="Q15" i="11"/>
  <c r="K241" i="11"/>
  <c r="R241" i="11" s="1"/>
  <c r="Q241" i="11"/>
  <c r="K59" i="11"/>
  <c r="R59" i="11" s="1"/>
  <c r="Q59" i="11"/>
  <c r="K113" i="11"/>
  <c r="R113" i="11" s="1"/>
  <c r="Q113" i="11"/>
  <c r="K137" i="11"/>
  <c r="R137" i="11" s="1"/>
  <c r="Q137" i="11"/>
  <c r="K183" i="11"/>
  <c r="R183" i="11" s="1"/>
  <c r="Q183" i="11"/>
  <c r="K283" i="11"/>
  <c r="R283" i="11" s="1"/>
  <c r="Q283" i="11"/>
  <c r="K149" i="11"/>
  <c r="R149" i="11" s="1"/>
  <c r="Q149" i="11"/>
  <c r="K112" i="11"/>
  <c r="R112" i="11" s="1"/>
  <c r="Q112" i="11"/>
  <c r="K74" i="11"/>
  <c r="R74" i="11" s="1"/>
  <c r="Q74" i="11"/>
  <c r="K171" i="11"/>
  <c r="R171" i="11" s="1"/>
  <c r="Q171" i="11"/>
  <c r="K16" i="11"/>
  <c r="R16" i="11" s="1"/>
  <c r="Q16" i="11"/>
  <c r="K24" i="11"/>
  <c r="R24" i="11" s="1"/>
  <c r="Q24" i="11"/>
  <c r="K114" i="11"/>
  <c r="R114" i="11" s="1"/>
  <c r="Q114" i="11"/>
  <c r="K205" i="11"/>
  <c r="R205" i="11" s="1"/>
  <c r="Q205" i="11"/>
  <c r="K163" i="11"/>
  <c r="R163" i="11" s="1"/>
  <c r="Q163" i="11"/>
  <c r="K50" i="11"/>
  <c r="R50" i="11" s="1"/>
  <c r="Q50" i="11"/>
  <c r="K190" i="11"/>
  <c r="R190" i="11" s="1"/>
  <c r="Q190" i="11"/>
  <c r="K32" i="11"/>
  <c r="R32" i="11" s="1"/>
  <c r="Q32" i="11"/>
  <c r="K199" i="11"/>
  <c r="R199" i="11" s="1"/>
  <c r="Q199" i="11"/>
  <c r="K44" i="11"/>
  <c r="R44" i="11" s="1"/>
  <c r="Q44" i="11"/>
  <c r="K88" i="11"/>
  <c r="R88" i="11" s="1"/>
  <c r="Q88" i="11"/>
  <c r="K125" i="11"/>
  <c r="R125" i="11" s="1"/>
  <c r="Q125" i="11"/>
  <c r="K106" i="11"/>
  <c r="R106" i="11" s="1"/>
  <c r="Q106" i="11"/>
  <c r="K202" i="11"/>
  <c r="R202" i="11" s="1"/>
  <c r="Q202" i="11"/>
  <c r="K250" i="11"/>
  <c r="R250" i="11" s="1"/>
  <c r="Q250" i="11"/>
  <c r="K146" i="11"/>
  <c r="R146" i="11" s="1"/>
  <c r="Q146" i="11"/>
  <c r="K280" i="11"/>
  <c r="R280" i="11" s="1"/>
  <c r="Q280" i="11"/>
  <c r="K161" i="11"/>
  <c r="R161" i="11" s="1"/>
  <c r="Q161" i="11"/>
  <c r="K180" i="11"/>
  <c r="R180" i="11" s="1"/>
  <c r="Q180" i="11"/>
  <c r="K265" i="11"/>
  <c r="R265" i="11" s="1"/>
  <c r="Q265" i="11"/>
  <c r="K188" i="11"/>
  <c r="R188" i="11" s="1"/>
  <c r="Q188" i="11"/>
  <c r="K62" i="11"/>
  <c r="R62" i="11" s="1"/>
  <c r="Q62" i="11"/>
  <c r="K254" i="11"/>
  <c r="R254" i="11" s="1"/>
  <c r="Q254" i="11"/>
  <c r="K266" i="11"/>
  <c r="R266" i="11" s="1"/>
  <c r="Q266" i="11"/>
  <c r="K20" i="11"/>
  <c r="R20" i="11" s="1"/>
  <c r="Q20" i="11"/>
  <c r="K167" i="11"/>
  <c r="R167" i="11" s="1"/>
  <c r="Q167" i="11"/>
  <c r="K225" i="11"/>
  <c r="R225" i="11" s="1"/>
  <c r="Q225" i="11"/>
  <c r="K170" i="11"/>
  <c r="R170" i="11" s="1"/>
  <c r="Q170" i="11"/>
  <c r="K278" i="11"/>
  <c r="R278" i="11" s="1"/>
  <c r="Q278" i="11"/>
  <c r="K201" i="11"/>
  <c r="R201" i="11" s="1"/>
  <c r="Q201" i="11"/>
  <c r="K87" i="11"/>
  <c r="R87" i="11" s="1"/>
  <c r="Q87" i="11"/>
  <c r="K150" i="11"/>
  <c r="R150" i="11" s="1"/>
  <c r="Q150" i="11"/>
  <c r="K252" i="11"/>
  <c r="R252" i="11" s="1"/>
  <c r="Q252" i="11"/>
  <c r="K160" i="11"/>
  <c r="R160" i="11" s="1"/>
  <c r="Q160" i="11"/>
  <c r="K19" i="11"/>
  <c r="R19" i="11" s="1"/>
  <c r="Q19" i="11"/>
  <c r="K259" i="11"/>
  <c r="R259" i="11" s="1"/>
  <c r="Q259" i="11"/>
  <c r="K268" i="11"/>
  <c r="R268" i="11" s="1"/>
  <c r="Q268" i="11"/>
  <c r="K291" i="11"/>
  <c r="R291" i="11" s="1"/>
  <c r="Q291" i="11"/>
  <c r="K206" i="11"/>
  <c r="R206" i="11" s="1"/>
  <c r="Q206" i="11"/>
  <c r="K11" i="11"/>
  <c r="R11" i="11" s="1"/>
  <c r="Q11" i="11"/>
  <c r="K103" i="11"/>
  <c r="R103" i="11" s="1"/>
  <c r="Q103" i="11"/>
  <c r="K287" i="11"/>
  <c r="R287" i="11" s="1"/>
  <c r="Q287" i="11"/>
  <c r="K233" i="11"/>
  <c r="R233" i="11" s="1"/>
  <c r="Q233" i="11"/>
  <c r="K139" i="11"/>
  <c r="R139" i="11" s="1"/>
  <c r="Q139" i="11"/>
  <c r="K281" i="11"/>
  <c r="R281" i="11" s="1"/>
  <c r="Q281" i="11"/>
  <c r="K136" i="11"/>
  <c r="R136" i="11" s="1"/>
  <c r="Q136" i="11"/>
  <c r="K110" i="11"/>
  <c r="R110" i="11" s="1"/>
  <c r="Q110" i="11"/>
  <c r="K143" i="11"/>
  <c r="R143" i="11" s="1"/>
  <c r="Q143" i="11"/>
  <c r="K39" i="11"/>
  <c r="R39" i="11" s="1"/>
  <c r="Q39" i="11"/>
  <c r="K64" i="11"/>
  <c r="R64" i="11" s="1"/>
  <c r="Q64" i="11"/>
  <c r="K299" i="11"/>
  <c r="R299" i="11" s="1"/>
  <c r="Q299" i="11"/>
  <c r="K68" i="11"/>
  <c r="R68" i="11" s="1"/>
  <c r="Q68" i="11"/>
  <c r="K100" i="11"/>
  <c r="R100" i="11" s="1"/>
  <c r="Q100" i="11"/>
  <c r="K61" i="11"/>
  <c r="R61" i="11" s="1"/>
  <c r="Q61" i="11"/>
  <c r="K185" i="11"/>
  <c r="R185" i="11" s="1"/>
  <c r="Q185" i="11"/>
  <c r="K93" i="11"/>
  <c r="R93" i="11" s="1"/>
  <c r="Q93" i="11"/>
  <c r="K85" i="11"/>
  <c r="R85" i="11" s="1"/>
  <c r="Q85" i="11"/>
  <c r="K115" i="11"/>
  <c r="R115" i="11" s="1"/>
  <c r="Q115" i="11"/>
  <c r="K97" i="11"/>
  <c r="R97" i="11" s="1"/>
  <c r="Q97" i="11"/>
  <c r="K128" i="11"/>
  <c r="R128" i="11" s="1"/>
  <c r="Q128" i="11"/>
  <c r="K23" i="11"/>
  <c r="R23" i="11" s="1"/>
  <c r="Q23" i="11"/>
  <c r="K34" i="11"/>
  <c r="R34" i="11" s="1"/>
  <c r="Q34" i="11"/>
  <c r="K224" i="11"/>
  <c r="R224" i="11" s="1"/>
  <c r="Q224" i="11"/>
  <c r="K152" i="11"/>
  <c r="R152" i="11" s="1"/>
  <c r="Q152" i="11"/>
  <c r="K203" i="11"/>
  <c r="R203" i="11" s="1"/>
  <c r="Q203" i="11"/>
  <c r="K195" i="11"/>
  <c r="R195" i="11" s="1"/>
  <c r="Q195" i="11"/>
  <c r="K174" i="11"/>
  <c r="R174" i="11" s="1"/>
  <c r="Q174" i="11"/>
  <c r="K248" i="11"/>
  <c r="R248" i="11" s="1"/>
  <c r="Q248" i="11"/>
  <c r="K237" i="11"/>
  <c r="R237" i="11" s="1"/>
  <c r="Q237" i="11"/>
  <c r="K86" i="11"/>
  <c r="R86" i="11" s="1"/>
  <c r="Q86" i="11"/>
  <c r="K30" i="11"/>
  <c r="R30" i="11" s="1"/>
  <c r="Q30" i="11"/>
  <c r="K211" i="11"/>
  <c r="R211" i="11" s="1"/>
  <c r="Q211" i="11"/>
  <c r="K117" i="11"/>
  <c r="R117" i="11" s="1"/>
  <c r="Q117" i="11"/>
  <c r="K271" i="11"/>
  <c r="R271" i="11" s="1"/>
  <c r="Q271" i="11"/>
  <c r="K116" i="11"/>
  <c r="R116" i="11" s="1"/>
  <c r="Q116" i="11"/>
  <c r="K253" i="11"/>
  <c r="R253" i="11" s="1"/>
  <c r="Q253" i="11"/>
  <c r="K295" i="11"/>
  <c r="R295" i="11" s="1"/>
  <c r="Q295" i="11"/>
  <c r="K216" i="11"/>
  <c r="R216" i="11" s="1"/>
  <c r="Q216" i="11"/>
  <c r="K79" i="11"/>
  <c r="R79" i="11" s="1"/>
  <c r="Q79" i="11"/>
  <c r="K84" i="11"/>
  <c r="R84" i="11" s="1"/>
  <c r="Q84" i="11"/>
  <c r="K104" i="11"/>
  <c r="R104" i="11" s="1"/>
  <c r="Q104" i="11"/>
  <c r="K257" i="11"/>
  <c r="R257" i="11" s="1"/>
  <c r="Q257" i="11"/>
  <c r="K148" i="11"/>
  <c r="R148" i="11" s="1"/>
  <c r="Q148" i="11"/>
  <c r="K57" i="11"/>
  <c r="R57" i="11" s="1"/>
  <c r="Q57" i="11"/>
  <c r="K285" i="11"/>
  <c r="R285" i="11" s="1"/>
  <c r="Q285" i="11"/>
  <c r="K49" i="11"/>
  <c r="R49" i="11" s="1"/>
  <c r="Q49" i="11"/>
  <c r="K273" i="11"/>
  <c r="R273" i="11" s="1"/>
  <c r="Q273" i="11"/>
  <c r="K249" i="11"/>
  <c r="R249" i="11" s="1"/>
  <c r="Q249" i="11"/>
  <c r="K147" i="11"/>
  <c r="R147" i="11" s="1"/>
  <c r="Q147" i="11"/>
  <c r="K158" i="11"/>
  <c r="R158" i="11" s="1"/>
  <c r="Q158" i="11"/>
  <c r="K142" i="11"/>
  <c r="R142" i="11" s="1"/>
  <c r="Q142" i="11"/>
  <c r="K109" i="11"/>
  <c r="R109" i="11" s="1"/>
  <c r="Q109" i="11"/>
  <c r="K212" i="11"/>
  <c r="R212" i="11" s="1"/>
  <c r="Q212" i="11"/>
  <c r="K193" i="11"/>
  <c r="R193" i="11" s="1"/>
  <c r="Q193" i="11"/>
  <c r="K302" i="11"/>
  <c r="R302" i="11" s="1"/>
  <c r="Q302" i="11"/>
  <c r="K25" i="11"/>
  <c r="R25" i="11" s="1"/>
  <c r="Q25" i="11"/>
  <c r="K186" i="11"/>
  <c r="R186" i="11" s="1"/>
  <c r="Q186" i="11"/>
  <c r="K243" i="11"/>
  <c r="R243" i="11" s="1"/>
  <c r="Q243" i="11"/>
  <c r="K176" i="11"/>
  <c r="R176" i="11" s="1"/>
  <c r="Q176" i="11"/>
  <c r="K269" i="11"/>
  <c r="R269" i="11" s="1"/>
  <c r="Q269" i="11"/>
  <c r="K187" i="11"/>
  <c r="R187" i="11" s="1"/>
  <c r="Q187" i="11"/>
  <c r="K175" i="11"/>
  <c r="R175" i="11" s="1"/>
  <c r="Q175" i="11"/>
  <c r="K223" i="11"/>
  <c r="R223" i="11" s="1"/>
  <c r="Q223" i="11"/>
  <c r="K145" i="11"/>
  <c r="R145" i="11" s="1"/>
  <c r="Q145" i="11"/>
  <c r="K191" i="11"/>
  <c r="R191" i="11" s="1"/>
  <c r="Q191" i="11"/>
  <c r="K140" i="11"/>
  <c r="R140" i="11" s="1"/>
  <c r="Q140" i="11"/>
  <c r="K120" i="11"/>
  <c r="R120" i="11" s="1"/>
  <c r="Q120" i="11"/>
  <c r="K261" i="11"/>
  <c r="R261" i="11" s="1"/>
  <c r="Q261" i="11"/>
  <c r="K194" i="11"/>
  <c r="R194" i="11" s="1"/>
  <c r="Q194" i="11"/>
  <c r="K209" i="11"/>
  <c r="R209" i="11" s="1"/>
  <c r="Q209" i="11"/>
  <c r="K238" i="11"/>
  <c r="R238" i="11" s="1"/>
  <c r="Q238" i="11"/>
  <c r="K159" i="11"/>
  <c r="R159" i="11" s="1"/>
  <c r="Q159" i="11"/>
  <c r="K90" i="11"/>
  <c r="R90" i="11" s="1"/>
  <c r="Q90" i="11"/>
  <c r="K296" i="11"/>
  <c r="R296" i="11" s="1"/>
  <c r="Q296" i="11"/>
  <c r="K177" i="11"/>
  <c r="R177" i="11" s="1"/>
  <c r="Q177" i="11"/>
  <c r="K235" i="11"/>
  <c r="R235" i="11" s="1"/>
  <c r="Q235" i="11"/>
  <c r="K107" i="11"/>
  <c r="R107" i="11" s="1"/>
  <c r="Q107" i="11"/>
  <c r="K289" i="11"/>
  <c r="R289" i="11" s="1"/>
  <c r="Q289" i="11"/>
  <c r="K275" i="11"/>
  <c r="R275" i="11" s="1"/>
  <c r="Q275" i="11"/>
  <c r="K121" i="11"/>
  <c r="R121" i="11" s="1"/>
  <c r="Q121" i="11"/>
  <c r="K221" i="11"/>
  <c r="R221" i="11" s="1"/>
  <c r="Q221" i="11"/>
  <c r="K262" i="11"/>
  <c r="R262" i="11" s="1"/>
  <c r="Q262" i="11"/>
  <c r="K31" i="11"/>
  <c r="R31" i="11" s="1"/>
  <c r="Q31" i="11"/>
  <c r="K247" i="11"/>
  <c r="R247" i="11" s="1"/>
  <c r="Q247" i="11"/>
  <c r="K52" i="11"/>
  <c r="R52" i="11" s="1"/>
  <c r="Q52" i="11"/>
  <c r="K33" i="11"/>
  <c r="R33" i="11" s="1"/>
  <c r="Q33" i="11"/>
  <c r="K127" i="11"/>
  <c r="R127" i="11" s="1"/>
  <c r="Q127" i="11"/>
  <c r="K92" i="11"/>
  <c r="R92" i="11" s="1"/>
  <c r="Q92" i="11"/>
  <c r="K105" i="11"/>
  <c r="R105" i="11" s="1"/>
  <c r="Q105" i="11"/>
  <c r="K14" i="11"/>
  <c r="R14" i="11" s="1"/>
  <c r="Q14" i="11"/>
  <c r="K48" i="11"/>
  <c r="R48" i="11" s="1"/>
  <c r="Q48" i="11"/>
  <c r="K279" i="11"/>
  <c r="R279" i="11" s="1"/>
  <c r="Q279" i="11"/>
  <c r="K35" i="11"/>
  <c r="R35" i="11" s="1"/>
  <c r="Q35" i="11"/>
  <c r="K230" i="11"/>
  <c r="R230" i="11" s="1"/>
  <c r="Q230" i="11"/>
  <c r="K189" i="11"/>
  <c r="R189" i="11" s="1"/>
  <c r="Q189" i="11"/>
  <c r="K151" i="11"/>
  <c r="R151" i="11" s="1"/>
  <c r="Q151" i="11"/>
  <c r="K284" i="11"/>
  <c r="R284" i="11" s="1"/>
  <c r="Q284" i="11"/>
  <c r="K208" i="11"/>
  <c r="R208" i="11" s="1"/>
  <c r="Q208" i="11"/>
  <c r="K169" i="11"/>
  <c r="R169" i="11" s="1"/>
  <c r="Q169" i="11"/>
  <c r="K67" i="11"/>
  <c r="R67" i="11" s="1"/>
  <c r="Q67" i="11"/>
  <c r="K200" i="11"/>
  <c r="R200" i="11" s="1"/>
  <c r="Q200" i="11"/>
  <c r="K130" i="11"/>
  <c r="R130" i="11" s="1"/>
  <c r="Q130" i="11"/>
  <c r="K70" i="11"/>
  <c r="R70" i="11" s="1"/>
  <c r="Q70" i="11"/>
  <c r="K123" i="11"/>
  <c r="R123" i="11" s="1"/>
  <c r="Q123" i="11"/>
  <c r="K37" i="11"/>
  <c r="R37" i="11" s="1"/>
  <c r="Q37" i="11"/>
  <c r="K45" i="11"/>
  <c r="R45" i="11" s="1"/>
  <c r="Q45" i="11"/>
  <c r="K80" i="11"/>
  <c r="R80" i="11" s="1"/>
  <c r="Q80" i="11"/>
  <c r="K166" i="11"/>
  <c r="R166" i="11" s="1"/>
  <c r="Q166" i="11"/>
  <c r="K181" i="11"/>
  <c r="R181" i="11" s="1"/>
  <c r="Q181" i="11"/>
  <c r="K267" i="11"/>
  <c r="R267" i="11" s="1"/>
  <c r="Q267" i="11"/>
  <c r="K119" i="11"/>
  <c r="R119" i="11" s="1"/>
  <c r="Q119" i="11"/>
  <c r="K102" i="11"/>
  <c r="R102" i="11" s="1"/>
  <c r="Q102" i="11"/>
  <c r="K55" i="11"/>
  <c r="R55" i="11" s="1"/>
  <c r="Q55" i="11"/>
  <c r="K26" i="11"/>
  <c r="R26" i="11" s="1"/>
  <c r="Q26" i="11"/>
  <c r="K293" i="11"/>
  <c r="R293" i="11" s="1"/>
  <c r="Q293" i="11"/>
  <c r="K101" i="11"/>
  <c r="R101" i="11" s="1"/>
  <c r="Q101" i="11"/>
  <c r="K204" i="11"/>
  <c r="R204" i="11" s="1"/>
  <c r="Q204" i="11"/>
  <c r="K217" i="11"/>
  <c r="R217" i="11" s="1"/>
  <c r="Q217" i="11"/>
  <c r="K155" i="11"/>
  <c r="R155" i="11" s="1"/>
  <c r="Q155" i="11"/>
  <c r="K173" i="11"/>
  <c r="R173" i="11" s="1"/>
  <c r="Q173" i="11"/>
  <c r="K94" i="11"/>
  <c r="R94" i="11" s="1"/>
  <c r="Q94" i="11"/>
  <c r="K38" i="11"/>
  <c r="R38" i="11" s="1"/>
  <c r="Q38" i="11"/>
  <c r="K219" i="11"/>
  <c r="R219" i="11" s="1"/>
  <c r="Q219" i="11"/>
  <c r="K178" i="11"/>
  <c r="R178" i="11" s="1"/>
  <c r="Q178" i="11"/>
  <c r="K60" i="11"/>
  <c r="R60" i="11" s="1"/>
  <c r="Q60" i="11"/>
  <c r="K118" i="11"/>
  <c r="R118" i="11" s="1"/>
  <c r="Q118" i="11"/>
  <c r="K122" i="11"/>
  <c r="R122" i="11" s="1"/>
  <c r="Q122" i="11"/>
  <c r="K244" i="11"/>
  <c r="R244" i="11" s="1"/>
  <c r="Q244" i="11"/>
  <c r="K232" i="11"/>
  <c r="R232" i="11" s="1"/>
  <c r="Q232" i="11"/>
  <c r="K144" i="11"/>
  <c r="R144" i="11" s="1"/>
  <c r="Q144" i="11"/>
  <c r="K182" i="11"/>
  <c r="R182" i="11" s="1"/>
  <c r="Q182" i="11"/>
  <c r="K272" i="11"/>
  <c r="R272" i="11" s="1"/>
  <c r="Q272" i="11"/>
  <c r="K229" i="11"/>
  <c r="R229" i="11" s="1"/>
  <c r="Q229" i="11"/>
  <c r="K21" i="11"/>
  <c r="R21" i="11" s="1"/>
  <c r="Q21" i="11"/>
  <c r="K71" i="11"/>
  <c r="R71" i="11" s="1"/>
  <c r="Q71" i="11"/>
  <c r="K75" i="11"/>
  <c r="R75" i="11" s="1"/>
  <c r="Q75" i="11"/>
  <c r="K129" i="11"/>
  <c r="R129" i="11" s="1"/>
  <c r="Q129" i="11"/>
  <c r="K63" i="11"/>
  <c r="R63" i="11" s="1"/>
  <c r="Q63" i="11"/>
  <c r="K41" i="11"/>
  <c r="R41" i="11" s="1"/>
  <c r="Q41" i="11"/>
  <c r="K89" i="11"/>
  <c r="R89" i="11" s="1"/>
  <c r="Q89" i="11"/>
  <c r="K154" i="11"/>
  <c r="R154" i="11" s="1"/>
  <c r="Q154" i="11"/>
  <c r="K164" i="11"/>
  <c r="R164" i="11" s="1"/>
  <c r="Q164" i="11"/>
  <c r="K290" i="11"/>
  <c r="R290" i="11" s="1"/>
  <c r="Q290" i="11"/>
  <c r="K28" i="11"/>
  <c r="R28" i="11" s="1"/>
  <c r="Q28" i="11"/>
  <c r="K54" i="11"/>
  <c r="R54" i="11" s="1"/>
  <c r="Q54" i="11"/>
  <c r="K98" i="11"/>
  <c r="R98" i="11" s="1"/>
  <c r="Q98" i="11"/>
  <c r="K72" i="11"/>
  <c r="R72" i="11" s="1"/>
  <c r="Q72" i="11"/>
  <c r="K111" i="11"/>
  <c r="R111" i="11" s="1"/>
  <c r="Q111" i="11"/>
  <c r="K263" i="11"/>
  <c r="R263" i="11" s="1"/>
  <c r="Q263" i="11"/>
  <c r="K197" i="11"/>
  <c r="R197" i="11" s="1"/>
  <c r="Q197" i="11"/>
  <c r="K227" i="11"/>
  <c r="R227" i="11" s="1"/>
  <c r="Q227" i="11"/>
  <c r="K73" i="11"/>
  <c r="R73" i="11" s="1"/>
  <c r="Q73" i="11"/>
  <c r="K83" i="11"/>
  <c r="R83" i="11" s="1"/>
  <c r="Q83" i="11"/>
  <c r="K260" i="11"/>
  <c r="R260" i="11" s="1"/>
  <c r="Q260" i="11"/>
  <c r="K56" i="11"/>
  <c r="R56" i="11" s="1"/>
  <c r="Q56" i="11"/>
  <c r="K276" i="11"/>
  <c r="R276" i="11" s="1"/>
  <c r="Q276" i="11"/>
  <c r="K108" i="11"/>
  <c r="R108" i="11" s="1"/>
  <c r="Q108" i="11"/>
  <c r="K292" i="11"/>
  <c r="R292" i="11" s="1"/>
  <c r="Q292" i="11"/>
  <c r="K226" i="11"/>
  <c r="R226" i="11" s="1"/>
  <c r="Q226" i="11"/>
  <c r="K294" i="11"/>
  <c r="R294" i="11" s="1"/>
  <c r="Q294" i="11"/>
  <c r="K215" i="11"/>
  <c r="R215" i="11" s="1"/>
  <c r="Q215" i="11"/>
  <c r="K234" i="11"/>
  <c r="R234" i="11" s="1"/>
  <c r="Q234" i="11"/>
  <c r="K53" i="11"/>
  <c r="R53" i="11" s="1"/>
  <c r="Q53" i="11"/>
  <c r="K138" i="11"/>
  <c r="R138" i="11" s="1"/>
  <c r="Q138" i="11"/>
  <c r="K131" i="11"/>
  <c r="R131" i="11" s="1"/>
  <c r="Q131" i="11"/>
  <c r="K58" i="11"/>
  <c r="R58" i="11" s="1"/>
  <c r="Q58" i="11"/>
  <c r="K246" i="11"/>
  <c r="R246" i="11" s="1"/>
  <c r="Q246" i="11"/>
  <c r="K210" i="11"/>
  <c r="R210" i="11" s="1"/>
  <c r="Q210" i="11"/>
  <c r="K43" i="11"/>
  <c r="R43" i="11" s="1"/>
  <c r="Q43" i="11"/>
  <c r="K126" i="11"/>
  <c r="R126" i="11" s="1"/>
  <c r="Q126" i="11"/>
  <c r="K222" i="11"/>
  <c r="R222" i="11" s="1"/>
  <c r="Q222" i="11"/>
  <c r="K298" i="11"/>
  <c r="R298" i="11" s="1"/>
  <c r="Q298" i="11"/>
  <c r="K133" i="11"/>
  <c r="R133" i="11" s="1"/>
  <c r="Q133" i="11"/>
  <c r="K91" i="11"/>
  <c r="R91" i="11" s="1"/>
  <c r="Q91" i="11"/>
  <c r="K179" i="11"/>
  <c r="R179" i="11" s="1"/>
  <c r="Q179" i="11"/>
  <c r="K168" i="11"/>
  <c r="R168" i="11" s="1"/>
  <c r="Q168" i="11"/>
  <c r="K36" i="11"/>
  <c r="R36" i="11" s="1"/>
  <c r="Q36" i="11"/>
  <c r="K96" i="11"/>
  <c r="R96" i="11" s="1"/>
  <c r="Q96" i="11"/>
  <c r="K22" i="11"/>
  <c r="R22" i="11" s="1"/>
  <c r="Q22" i="11"/>
  <c r="K196" i="11"/>
  <c r="R196" i="11" s="1"/>
  <c r="Q196" i="11"/>
  <c r="K256" i="11"/>
  <c r="R256" i="11" s="1"/>
  <c r="Q256" i="11"/>
  <c r="K240" i="11"/>
  <c r="R240" i="11" s="1"/>
  <c r="Q240" i="11"/>
  <c r="K13" i="11"/>
  <c r="R13" i="11" s="1"/>
  <c r="Q13" i="11"/>
  <c r="K172" i="11"/>
  <c r="R172" i="11" s="1"/>
  <c r="Q172" i="11"/>
  <c r="K207" i="11"/>
  <c r="R207" i="11" s="1"/>
  <c r="Q207" i="11"/>
  <c r="K141" i="11"/>
  <c r="R141" i="11" s="1"/>
  <c r="Q141" i="11"/>
  <c r="K153" i="11"/>
  <c r="R153" i="11" s="1"/>
  <c r="Q153" i="11"/>
  <c r="K277" i="11"/>
  <c r="R277" i="11" s="1"/>
  <c r="Q277" i="11"/>
  <c r="K65" i="11"/>
  <c r="R65" i="11" s="1"/>
  <c r="Q65" i="11"/>
  <c r="K282" i="11"/>
  <c r="R282" i="11" s="1"/>
  <c r="Q282" i="11"/>
  <c r="K239" i="11"/>
  <c r="R239" i="11" s="1"/>
  <c r="Q239" i="11"/>
  <c r="K29" i="11"/>
  <c r="R29" i="11" s="1"/>
  <c r="Q29" i="11"/>
  <c r="K99" i="11"/>
  <c r="R99" i="11" s="1"/>
  <c r="Q99" i="11"/>
  <c r="K184" i="11"/>
  <c r="R184" i="11" s="1"/>
  <c r="Q184" i="11"/>
  <c r="K124" i="11"/>
  <c r="R124" i="11" s="1"/>
  <c r="Q124" i="11"/>
  <c r="K82" i="11"/>
  <c r="R82" i="11" s="1"/>
  <c r="Q82" i="11"/>
  <c r="K78" i="11"/>
  <c r="R78" i="11" s="1"/>
  <c r="Q78" i="11"/>
  <c r="K301" i="11"/>
  <c r="R301" i="11" s="1"/>
  <c r="Q301" i="11"/>
  <c r="K135" i="11"/>
  <c r="R135" i="11" s="1"/>
  <c r="Q135" i="11"/>
  <c r="K134" i="11"/>
  <c r="R134" i="11" s="1"/>
  <c r="Q134" i="11"/>
  <c r="K286" i="11"/>
  <c r="R286" i="11" s="1"/>
  <c r="Q286" i="11"/>
  <c r="K12" i="11"/>
  <c r="R12" i="11" s="1"/>
  <c r="Q12" i="11"/>
  <c r="K213" i="11"/>
  <c r="R213" i="11" s="1"/>
  <c r="Q213" i="11"/>
  <c r="K66" i="11"/>
  <c r="R66" i="11" s="1"/>
  <c r="Q66" i="11"/>
  <c r="K198" i="11"/>
  <c r="R198" i="11" s="1"/>
  <c r="Q198" i="11"/>
  <c r="K46" i="11"/>
  <c r="R46" i="11" s="1"/>
  <c r="Q46" i="11"/>
  <c r="K40" i="11"/>
  <c r="R40" i="11" s="1"/>
  <c r="Q40" i="11"/>
  <c r="K77" i="11"/>
  <c r="R77" i="11" s="1"/>
  <c r="Q77" i="11"/>
  <c r="K236" i="11"/>
  <c r="R236" i="11" s="1"/>
  <c r="Q236" i="11"/>
  <c r="K18" i="11"/>
  <c r="R18" i="11" s="1"/>
  <c r="Q18" i="11"/>
  <c r="K231" i="11"/>
  <c r="R231" i="11" s="1"/>
  <c r="Q231" i="11"/>
  <c r="K228" i="11"/>
  <c r="R228" i="11" s="1"/>
  <c r="Q228" i="11"/>
  <c r="K218" i="11"/>
  <c r="R218" i="11" s="1"/>
  <c r="Q218" i="11"/>
  <c r="K300" i="11"/>
  <c r="R300" i="11" s="1"/>
  <c r="Q300" i="11"/>
  <c r="K27" i="11"/>
  <c r="R27" i="11" s="1"/>
  <c r="Q27" i="11"/>
  <c r="K274" i="11"/>
  <c r="R274" i="11" s="1"/>
  <c r="Q274" i="11"/>
  <c r="K245" i="11"/>
  <c r="R245" i="11" s="1"/>
  <c r="Q245" i="11"/>
  <c r="K214" i="11"/>
  <c r="R214" i="11" s="1"/>
  <c r="Q214" i="11"/>
  <c r="K162" i="11"/>
  <c r="R162" i="11" s="1"/>
  <c r="Q162" i="11"/>
  <c r="K297" i="11"/>
  <c r="R297" i="11" s="1"/>
  <c r="Q297" i="11"/>
  <c r="K69" i="11"/>
  <c r="R69" i="11" s="1"/>
  <c r="Q69" i="11"/>
  <c r="K251" i="11"/>
  <c r="R251" i="11" s="1"/>
  <c r="Q251" i="11"/>
  <c r="K95" i="11"/>
  <c r="R95" i="11" s="1"/>
  <c r="Q95" i="11"/>
  <c r="K288" i="11"/>
  <c r="R288" i="11" s="1"/>
  <c r="Q288" i="11"/>
  <c r="K242" i="11"/>
  <c r="R242" i="11" s="1"/>
  <c r="Q242" i="11"/>
  <c r="K157" i="11"/>
  <c r="R157" i="11" s="1"/>
  <c r="Q157" i="11"/>
  <c r="K81" i="11"/>
  <c r="R81" i="11" s="1"/>
  <c r="Q81" i="11"/>
  <c r="K156" i="11"/>
  <c r="R156" i="11" s="1"/>
  <c r="Q156" i="11"/>
  <c r="K47" i="11"/>
  <c r="R47" i="11" s="1"/>
  <c r="Q47" i="11"/>
  <c r="K17" i="11"/>
  <c r="R17" i="11" s="1"/>
  <c r="Q17" i="11"/>
  <c r="K10"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D7" authorId="0" shapeId="0" xr:uid="{D59D12AF-2858-405E-8E1C-BC28F09BD74A}">
      <text>
        <r>
          <rPr>
            <sz val="9"/>
            <color indexed="81"/>
            <rFont val="Tahoma"/>
            <family val="2"/>
          </rPr>
          <t>Laskennallinen kunnallisvero 2024 lasketaan painotetulla tuloveroprosentilla</t>
        </r>
        <r>
          <rPr>
            <b/>
            <sz val="9"/>
            <color indexed="81"/>
            <rFont val="Tahoma"/>
            <family val="2"/>
          </rPr>
          <t xml:space="preserve"> 7,47 % </t>
        </r>
        <r>
          <rPr>
            <sz val="9"/>
            <color indexed="81"/>
            <rFont val="Tahoma"/>
            <family val="2"/>
          </rPr>
          <t xml:space="preserve">
</t>
        </r>
      </text>
    </comment>
    <comment ref="E7" authorId="0" shapeId="0" xr:uid="{DAA06B9A-BFB8-4CF3-AC63-2F4538A887B5}">
      <text>
        <r>
          <rPr>
            <sz val="9"/>
            <color indexed="81"/>
            <rFont val="Tahoma"/>
            <family val="2"/>
          </rPr>
          <t>Maksettava kuntakohtainen yhteisövero 2024 Verohallinnon ennakkotiedon mukaan.</t>
        </r>
      </text>
    </comment>
    <comment ref="F7" authorId="0" shapeId="0" xr:uid="{FC551A82-E742-4B5B-99A2-CA02171517A9}">
      <text>
        <r>
          <rPr>
            <sz val="9"/>
            <color indexed="81"/>
            <rFont val="Tahoma"/>
            <family val="2"/>
          </rPr>
          <t xml:space="preserve">Laskennalliset kiinteistöverot lasketaan kiinteistötyyppikohtaisilla verotusarvoilla 2024 sekä Manner-Suomen vuoden 2024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Yleinsten rakennusten  kiinteistöveroprosentti: 1,15 %
- Yleisen maapohjan kiinteistöveroprosentti: 1,31 %
- Vakituinen asuinrakennus: 0,51 %
- Muu kuin asuinrakennus: 1,23 %
- Yleishyödylliset yhteisöt rakennukset: 0,46 %
- Yleishyödylliset yhteisöt maapohja 0,71 %
- Rakentamaton rakennuspaikka: 4,45 %</t>
        </r>
      </text>
    </comment>
    <comment ref="G7" authorId="0" shapeId="0" xr:uid="{A27B50F9-8AE8-4B67-B3D9-90BD7DD91A18}">
      <text>
        <r>
          <rPr>
            <sz val="9"/>
            <color indexed="81"/>
            <rFont val="Tahoma"/>
            <family val="2"/>
          </rPr>
          <t>Verovuoden 2024 kaikki edellä mainitut  verotulot huomioidaan tasauslaskelmassa.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D7" authorId="0" shapeId="0" xr:uid="{D6AC5BDA-143A-4DA5-9559-997B8F697FE8}">
      <text>
        <r>
          <rPr>
            <sz val="9"/>
            <color indexed="81"/>
            <rFont val="Tahoma"/>
            <family val="2"/>
          </rPr>
          <t>Laskennallinen kunnallisvero 2024 lasketaan painotetulla tuloveroprosentilla</t>
        </r>
        <r>
          <rPr>
            <b/>
            <sz val="9"/>
            <color indexed="81"/>
            <rFont val="Tahoma"/>
            <family val="2"/>
          </rPr>
          <t xml:space="preserve"> 7,47 % </t>
        </r>
        <r>
          <rPr>
            <sz val="9"/>
            <color indexed="81"/>
            <rFont val="Tahoma"/>
            <family val="2"/>
          </rPr>
          <t xml:space="preserve">
</t>
        </r>
      </text>
    </comment>
    <comment ref="E7" authorId="0" shapeId="0" xr:uid="{90E25942-885C-478A-A570-EDA3F86B3F7C}">
      <text>
        <r>
          <rPr>
            <sz val="9"/>
            <color indexed="81"/>
            <rFont val="Tahoma"/>
            <family val="2"/>
          </rPr>
          <t>Maksettava kuntakohtainen yhteisövero 2024 Verohallinnon ennakkotiedon mukaan.</t>
        </r>
      </text>
    </comment>
    <comment ref="F7" authorId="0" shapeId="0" xr:uid="{F5F0AA61-46C2-4EDA-AC4C-CA40F29BC326}">
      <text>
        <r>
          <rPr>
            <sz val="9"/>
            <color indexed="81"/>
            <rFont val="Tahoma"/>
            <family val="2"/>
          </rPr>
          <t xml:space="preserve">Laskennalliset kiinteistöverot lasketaan kiinteistötyyppikohtaisilla verotusarvoilla 2024 sekä Manner-Suomen vuoden 2024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Yleinsten rakennusten  kiinteistöveroprosentti: 1,12 %
- Yleisen maapohjan kiinteistöveroprosentti: 1,31 %
- Vakituinen asuinrakennus: 0,51 %
- Muu kuin asuinrakennus: 1,23 %
- Yleishyödylliset yhteisöt rakennukset: 0,46 %
- Yleishyödylliset yhteisöt maapohja 0,71 %
- Rakentamaton rakennuspaikka: 4,45 %</t>
        </r>
      </text>
    </comment>
    <comment ref="G7" authorId="0" shapeId="0" xr:uid="{39F15A29-12FF-4BA8-BC42-B9F61180BAD1}">
      <text>
        <r>
          <rPr>
            <sz val="9"/>
            <color indexed="81"/>
            <rFont val="Tahoma"/>
            <family val="2"/>
          </rPr>
          <t>Verovuoden 2024 kaikki edellä mainitut  verotulot huomioidaan tasauslaskelmassa.</t>
        </r>
      </text>
    </comment>
    <comment ref="I7" authorId="0" shapeId="0" xr:uid="{CA8DF80F-9E1A-4B8A-80B5-ACB6B14D936B}">
      <text>
        <r>
          <rPr>
            <sz val="9"/>
            <color indexed="81"/>
            <rFont val="Tahoma"/>
            <family val="2"/>
          </rPr>
          <t>Laskennallinen kunnallisvero 2024 lasketaan painotetulla tuloveroprosentilla</t>
        </r>
        <r>
          <rPr>
            <b/>
            <sz val="9"/>
            <color indexed="81"/>
            <rFont val="Tahoma"/>
            <family val="2"/>
          </rPr>
          <t xml:space="preserve"> 7,47 % </t>
        </r>
        <r>
          <rPr>
            <sz val="9"/>
            <color indexed="81"/>
            <rFont val="Tahoma"/>
            <family val="2"/>
          </rPr>
          <t xml:space="preserve">
</t>
        </r>
      </text>
    </comment>
    <comment ref="J7" authorId="0" shapeId="0" xr:uid="{5F14C263-5071-4E25-A0A1-7AB94DC592A3}">
      <text>
        <r>
          <rPr>
            <sz val="9"/>
            <color indexed="81"/>
            <rFont val="Tahoma"/>
            <family val="2"/>
          </rPr>
          <t>Maksettava kuntakohtainen yhteisövero 2024 Verohallinnon ennakkotiedon mukaan.</t>
        </r>
      </text>
    </comment>
    <comment ref="K7" authorId="0" shapeId="0" xr:uid="{A102D3F3-39E5-424B-ABC8-B9D71B6AA973}">
      <text>
        <r>
          <rPr>
            <sz val="9"/>
            <color indexed="81"/>
            <rFont val="Tahoma"/>
            <family val="2"/>
          </rPr>
          <t xml:space="preserve">Laskennalliset kiinteistöverot lasketaan kiinteistötyyppikohtaisilla verotusarvoilla 2024 sekä Manner-Suomen vuoden 2024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Yleinsten rakennusten  kiinteistöveroprosentti: 1,12 %
- Yleisen maapohjan kiinteistöveroprosentti: 1,31 %
- Vakituinen asuinrakennus: 0,51 %
- Muu kuin asuinrakennus: 1,23 %
- Yleishyödylliset yhteisöt rakennukset: 0,46 %
- Yleishyödylliset yhteisöt maapohja 0,71 %
- Rakentamaton rakennuspaikka: 4,45 %</t>
        </r>
      </text>
    </comment>
    <comment ref="L7" authorId="0" shapeId="0" xr:uid="{875615A2-913C-418C-881D-6C0C0AF33C82}">
      <text>
        <r>
          <rPr>
            <sz val="9"/>
            <color indexed="81"/>
            <rFont val="Tahoma"/>
            <family val="2"/>
          </rPr>
          <t>Verovuoden 2024 kaikki edellä mainitut  verotulot huomioidaan tasauslaskelmassa.</t>
        </r>
      </text>
    </comment>
  </commentList>
</comments>
</file>

<file path=xl/sharedStrings.xml><?xml version="1.0" encoding="utf-8"?>
<sst xmlns="http://schemas.openxmlformats.org/spreadsheetml/2006/main" count="2728" uniqueCount="927">
  <si>
    <t>Tasauslisä (%):</t>
  </si>
  <si>
    <t>Tasausvähennys (%):</t>
  </si>
  <si>
    <t>Tasausraja (%)</t>
  </si>
  <si>
    <t>Laskennallinen kunnallisvero</t>
  </si>
  <si>
    <t>Osuus yhteisöverosta</t>
  </si>
  <si>
    <t>Laskennallinen kiinteistövero</t>
  </si>
  <si>
    <t>Yhteensä</t>
  </si>
  <si>
    <t>osuus tasauksessa (%)</t>
  </si>
  <si>
    <t>Tasausraja €/asukas</t>
  </si>
  <si>
    <t>Ero tasausrajaan</t>
  </si>
  <si>
    <t>Tasaus, €/asukas</t>
  </si>
  <si>
    <t>Tasaus, €</t>
  </si>
  <si>
    <t>Manner Suomi</t>
  </si>
  <si>
    <t>504</t>
  </si>
  <si>
    <t xml:space="preserve">Myrskylä                                          </t>
  </si>
  <si>
    <t>407</t>
  </si>
  <si>
    <t xml:space="preserve">Lapinjärvi                                        </t>
  </si>
  <si>
    <t>707</t>
  </si>
  <si>
    <t xml:space="preserve">Rääkkylä                                          </t>
  </si>
  <si>
    <t>844</t>
  </si>
  <si>
    <t xml:space="preserve">Tervo                                             </t>
  </si>
  <si>
    <t>399</t>
  </si>
  <si>
    <t xml:space="preserve">Laihia                                            </t>
  </si>
  <si>
    <t>747</t>
  </si>
  <si>
    <t xml:space="preserve">Siikainen                                         </t>
  </si>
  <si>
    <t>312</t>
  </si>
  <si>
    <t xml:space="preserve">Kyyjärvi                                          </t>
  </si>
  <si>
    <t>495</t>
  </si>
  <si>
    <t xml:space="preserve">Multia                                            </t>
  </si>
  <si>
    <t>611</t>
  </si>
  <si>
    <t xml:space="preserve">Pornainen                                         </t>
  </si>
  <si>
    <t>608</t>
  </si>
  <si>
    <t xml:space="preserve">Pomarkku                                          </t>
  </si>
  <si>
    <t>981</t>
  </si>
  <si>
    <t xml:space="preserve">Ypäjä                                             </t>
  </si>
  <si>
    <t>918</t>
  </si>
  <si>
    <t xml:space="preserve">Vehmaa                                            </t>
  </si>
  <si>
    <t>480</t>
  </si>
  <si>
    <t xml:space="preserve">Marttila                                          </t>
  </si>
  <si>
    <t>018</t>
  </si>
  <si>
    <t xml:space="preserve">Askola                                            </t>
  </si>
  <si>
    <t>578</t>
  </si>
  <si>
    <t xml:space="preserve">Paltamo                                           </t>
  </si>
  <si>
    <t>216</t>
  </si>
  <si>
    <t xml:space="preserve">Kannonkoski                                       </t>
  </si>
  <si>
    <t>592</t>
  </si>
  <si>
    <t xml:space="preserve">Petäjävesi                                        </t>
  </si>
  <si>
    <t>531</t>
  </si>
  <si>
    <t xml:space="preserve">Nakkila                                           </t>
  </si>
  <si>
    <t>697</t>
  </si>
  <si>
    <t xml:space="preserve">Ristijärvi                                        </t>
  </si>
  <si>
    <t>927</t>
  </si>
  <si>
    <t xml:space="preserve">Vihti                                             </t>
  </si>
  <si>
    <t>416</t>
  </si>
  <si>
    <t xml:space="preserve">Lemi                                              </t>
  </si>
  <si>
    <t>489</t>
  </si>
  <si>
    <t xml:space="preserve">Miehikkälä                                        </t>
  </si>
  <si>
    <t>421</t>
  </si>
  <si>
    <t xml:space="preserve">Lestijärvi                                        </t>
  </si>
  <si>
    <t>444</t>
  </si>
  <si>
    <t xml:space="preserve">Lohja                                             </t>
  </si>
  <si>
    <t>230</t>
  </si>
  <si>
    <t xml:space="preserve">Karvia                                            </t>
  </si>
  <si>
    <t>935</t>
  </si>
  <si>
    <t xml:space="preserve">Virolahti                                         </t>
  </si>
  <si>
    <t>172</t>
  </si>
  <si>
    <t xml:space="preserve">Joutsa                                            </t>
  </si>
  <si>
    <t>300</t>
  </si>
  <si>
    <t xml:space="preserve">Kuortane                                          </t>
  </si>
  <si>
    <t>146</t>
  </si>
  <si>
    <t xml:space="preserve">Ilomantsi                                         </t>
  </si>
  <si>
    <t>077</t>
  </si>
  <si>
    <t xml:space="preserve">Hankasalmi                                        </t>
  </si>
  <si>
    <t>046</t>
  </si>
  <si>
    <t xml:space="preserve">Enonkoski                                         </t>
  </si>
  <si>
    <t>097</t>
  </si>
  <si>
    <t xml:space="preserve">Hirvensalmi                                       </t>
  </si>
  <si>
    <t>783</t>
  </si>
  <si>
    <t xml:space="preserve">Säkylä                                            </t>
  </si>
  <si>
    <t>402</t>
  </si>
  <si>
    <t xml:space="preserve">Lapinlahti                                        </t>
  </si>
  <si>
    <t>047</t>
  </si>
  <si>
    <t xml:space="preserve">Enontekiö                                         </t>
  </si>
  <si>
    <t>729</t>
  </si>
  <si>
    <t xml:space="preserve">Saarijärvi                                        </t>
  </si>
  <si>
    <t>241</t>
  </si>
  <si>
    <t xml:space="preserve">Keminmaa                                          </t>
  </si>
  <si>
    <t>704</t>
  </si>
  <si>
    <t xml:space="preserve">Rusko                                             </t>
  </si>
  <si>
    <t>226</t>
  </si>
  <si>
    <t xml:space="preserve">Karstula                                          </t>
  </si>
  <si>
    <t>576</t>
  </si>
  <si>
    <t xml:space="preserve">Padasjoki                                         </t>
  </si>
  <si>
    <t>892</t>
  </si>
  <si>
    <t xml:space="preserve">Uurainen                                          </t>
  </si>
  <si>
    <t>595</t>
  </si>
  <si>
    <t xml:space="preserve">Pielavesi                                         </t>
  </si>
  <si>
    <t>213</t>
  </si>
  <si>
    <t xml:space="preserve">Kangasniemi                                       </t>
  </si>
  <si>
    <t>265</t>
  </si>
  <si>
    <t xml:space="preserve">Kivijärvi                                         </t>
  </si>
  <si>
    <t>580</t>
  </si>
  <si>
    <t xml:space="preserve">Parikkala                                         </t>
  </si>
  <si>
    <t>924</t>
  </si>
  <si>
    <t xml:space="preserve">Veteli                                            </t>
  </si>
  <si>
    <t>687</t>
  </si>
  <si>
    <t xml:space="preserve">Rautavaara                                        </t>
  </si>
  <si>
    <t>102</t>
  </si>
  <si>
    <t xml:space="preserve">Huittinen                                         </t>
  </si>
  <si>
    <t>217</t>
  </si>
  <si>
    <t xml:space="preserve">Kannus                                            </t>
  </si>
  <si>
    <t>759</t>
  </si>
  <si>
    <t xml:space="preserve">Soini                                             </t>
  </si>
  <si>
    <t>848</t>
  </si>
  <si>
    <t xml:space="preserve">Tohmajärvi                                        </t>
  </si>
  <si>
    <t>244</t>
  </si>
  <si>
    <t xml:space="preserve">Kempele                                           </t>
  </si>
  <si>
    <t>090</t>
  </si>
  <si>
    <t xml:space="preserve">Heinävesi                                         </t>
  </si>
  <si>
    <t>176</t>
  </si>
  <si>
    <t xml:space="preserve">Juuka                                             </t>
  </si>
  <si>
    <t>105</t>
  </si>
  <si>
    <t xml:space="preserve">Hyrynsalmi                                        </t>
  </si>
  <si>
    <t>009</t>
  </si>
  <si>
    <t xml:space="preserve">Alavieska                                         </t>
  </si>
  <si>
    <t>142</t>
  </si>
  <si>
    <t xml:space="preserve">Iitti                                             </t>
  </si>
  <si>
    <t>420</t>
  </si>
  <si>
    <t xml:space="preserve">Leppävirta                                        </t>
  </si>
  <si>
    <t>422</t>
  </si>
  <si>
    <t xml:space="preserve">Lieksa                                            </t>
  </si>
  <si>
    <t>507</t>
  </si>
  <si>
    <t xml:space="preserve">Mäntyharju                                        </t>
  </si>
  <si>
    <t>620</t>
  </si>
  <si>
    <t xml:space="preserve">Puolanka                                          </t>
  </si>
  <si>
    <t>631</t>
  </si>
  <si>
    <t xml:space="preserve">Pyhäranta                                         </t>
  </si>
  <si>
    <t>052</t>
  </si>
  <si>
    <t xml:space="preserve">Evijärvi                                          </t>
  </si>
  <si>
    <t>322</t>
  </si>
  <si>
    <t xml:space="preserve">Kemiönsaari                                       </t>
  </si>
  <si>
    <t>762</t>
  </si>
  <si>
    <t xml:space="preserve">Sonkajärvi                                        </t>
  </si>
  <si>
    <t>850</t>
  </si>
  <si>
    <t xml:space="preserve">Toivakka                                          </t>
  </si>
  <si>
    <t>317</t>
  </si>
  <si>
    <t xml:space="preserve">Kärsämäki                                         </t>
  </si>
  <si>
    <t>098</t>
  </si>
  <si>
    <t xml:space="preserve">Hollola                                           </t>
  </si>
  <si>
    <t>626</t>
  </si>
  <si>
    <t xml:space="preserve">Pyhäjärvi                                         </t>
  </si>
  <si>
    <t>686</t>
  </si>
  <si>
    <t xml:space="preserve">Rautalampi                                        </t>
  </si>
  <si>
    <t>761</t>
  </si>
  <si>
    <t xml:space="preserve">Somero                                            </t>
  </si>
  <si>
    <t>169</t>
  </si>
  <si>
    <t xml:space="preserve">Jokioinen                                         </t>
  </si>
  <si>
    <t>425</t>
  </si>
  <si>
    <t xml:space="preserve">Liminka                                           </t>
  </si>
  <si>
    <t>019</t>
  </si>
  <si>
    <t xml:space="preserve">Aura                                              </t>
  </si>
  <si>
    <t>834</t>
  </si>
  <si>
    <t xml:space="preserve">Tammela                                           </t>
  </si>
  <si>
    <t>286</t>
  </si>
  <si>
    <t xml:space="preserve">Kouvola                                           </t>
  </si>
  <si>
    <t>560</t>
  </si>
  <si>
    <t xml:space="preserve">Orimattila                                        </t>
  </si>
  <si>
    <t>285</t>
  </si>
  <si>
    <t xml:space="preserve">Kotka                                             </t>
  </si>
  <si>
    <t>290</t>
  </si>
  <si>
    <t xml:space="preserve">Kuhmo                                             </t>
  </si>
  <si>
    <t>751</t>
  </si>
  <si>
    <t xml:space="preserve">Simo                                              </t>
  </si>
  <si>
    <t>010</t>
  </si>
  <si>
    <t xml:space="preserve">Alavus                                            </t>
  </si>
  <si>
    <t>316</t>
  </si>
  <si>
    <t xml:space="preserve">Kärkölä                                           </t>
  </si>
  <si>
    <t>691</t>
  </si>
  <si>
    <t xml:space="preserve">Reisjärvi                                         </t>
  </si>
  <si>
    <t>977</t>
  </si>
  <si>
    <t xml:space="preserve">Ylivieska                                         </t>
  </si>
  <si>
    <t>301</t>
  </si>
  <si>
    <t xml:space="preserve">Kurikka                                           </t>
  </si>
  <si>
    <t>153</t>
  </si>
  <si>
    <t xml:space="preserve">Imatra                                            </t>
  </si>
  <si>
    <t>240</t>
  </si>
  <si>
    <t xml:space="preserve">Kemi                                              </t>
  </si>
  <si>
    <t>890</t>
  </si>
  <si>
    <t xml:space="preserve">Utsjoki                                           </t>
  </si>
  <si>
    <t>946</t>
  </si>
  <si>
    <t xml:space="preserve">Vöyri                                             </t>
  </si>
  <si>
    <t>145</t>
  </si>
  <si>
    <t xml:space="preserve">Ilmajoki                                          </t>
  </si>
  <si>
    <t>263</t>
  </si>
  <si>
    <t xml:space="preserve">Kiuruvesi                                         </t>
  </si>
  <si>
    <t>785</t>
  </si>
  <si>
    <t xml:space="preserve">Vaala                                             </t>
  </si>
  <si>
    <t>151</t>
  </si>
  <si>
    <t xml:space="preserve">Isojoki                                           </t>
  </si>
  <si>
    <t>074</t>
  </si>
  <si>
    <t xml:space="preserve">Halsua                                            </t>
  </si>
  <si>
    <t>433</t>
  </si>
  <si>
    <t xml:space="preserve">Loppi                                             </t>
  </si>
  <si>
    <t>204</t>
  </si>
  <si>
    <t xml:space="preserve">Kaavi                                             </t>
  </si>
  <si>
    <t>887</t>
  </si>
  <si>
    <t xml:space="preserve">Urjala                                            </t>
  </si>
  <si>
    <t>832</t>
  </si>
  <si>
    <t xml:space="preserve">Taivalkoski                                       </t>
  </si>
  <si>
    <t>016</t>
  </si>
  <si>
    <t xml:space="preserve">Asikkala                                          </t>
  </si>
  <si>
    <t>614</t>
  </si>
  <si>
    <t xml:space="preserve">Posio                                             </t>
  </si>
  <si>
    <t>503</t>
  </si>
  <si>
    <t xml:space="preserve">Mynämäki                                          </t>
  </si>
  <si>
    <t>140</t>
  </si>
  <si>
    <t xml:space="preserve">Iisalmi                                           </t>
  </si>
  <si>
    <t>624</t>
  </si>
  <si>
    <t xml:space="preserve">Pyhtää                                            </t>
  </si>
  <si>
    <t>561</t>
  </si>
  <si>
    <t xml:space="preserve">Oripää                                            </t>
  </si>
  <si>
    <t>992</t>
  </si>
  <si>
    <t>Äänekoski</t>
  </si>
  <si>
    <t>410</t>
  </si>
  <si>
    <t xml:space="preserve">Laukaa                                            </t>
  </si>
  <si>
    <t>851</t>
  </si>
  <si>
    <t xml:space="preserve">Tornio                                            </t>
  </si>
  <si>
    <t>398</t>
  </si>
  <si>
    <t xml:space="preserve">Lahti                                             </t>
  </si>
  <si>
    <t>275</t>
  </si>
  <si>
    <t xml:space="preserve">Konnevesi                                         </t>
  </si>
  <si>
    <t>103</t>
  </si>
  <si>
    <t xml:space="preserve">Humppila                                          </t>
  </si>
  <si>
    <t>742</t>
  </si>
  <si>
    <t xml:space="preserve">Savukoski                                         </t>
  </si>
  <si>
    <t>287</t>
  </si>
  <si>
    <t xml:space="preserve">Kristiinankaupunki                                </t>
  </si>
  <si>
    <t>061</t>
  </si>
  <si>
    <t xml:space="preserve">Forssa                                            </t>
  </si>
  <si>
    <t>280</t>
  </si>
  <si>
    <t xml:space="preserve">Korsnäs                                           </t>
  </si>
  <si>
    <t>615</t>
  </si>
  <si>
    <t xml:space="preserve">Pudasjärvi                                        </t>
  </si>
  <si>
    <t>768</t>
  </si>
  <si>
    <t xml:space="preserve">Sulkava                                           </t>
  </si>
  <si>
    <t>583</t>
  </si>
  <si>
    <t xml:space="preserve">Pelkosenniemi                                     </t>
  </si>
  <si>
    <t>857</t>
  </si>
  <si>
    <t xml:space="preserve">Tuusniemi                                         </t>
  </si>
  <si>
    <t>980</t>
  </si>
  <si>
    <t xml:space="preserve">Ylöjärvi                                          </t>
  </si>
  <si>
    <t>050</t>
  </si>
  <si>
    <t xml:space="preserve">Eura                                              </t>
  </si>
  <si>
    <t>005</t>
  </si>
  <si>
    <t xml:space="preserve">Alajärvi                                          </t>
  </si>
  <si>
    <t>494</t>
  </si>
  <si>
    <t xml:space="preserve">Muhos                                             </t>
  </si>
  <si>
    <t>423</t>
  </si>
  <si>
    <t xml:space="preserve">Lieto                                             </t>
  </si>
  <si>
    <t>710</t>
  </si>
  <si>
    <t xml:space="preserve">Raasepori                                         </t>
  </si>
  <si>
    <t>581</t>
  </si>
  <si>
    <t xml:space="preserve">Parkano                                           </t>
  </si>
  <si>
    <t>889</t>
  </si>
  <si>
    <t xml:space="preserve">Utajärvi                                          </t>
  </si>
  <si>
    <t>777</t>
  </si>
  <si>
    <t xml:space="preserve">Suomussalmi                                       </t>
  </si>
  <si>
    <t>791</t>
  </si>
  <si>
    <t xml:space="preserve">Siikalatva                                        </t>
  </si>
  <si>
    <t>109</t>
  </si>
  <si>
    <t xml:space="preserve">Hämeenlinna                                       </t>
  </si>
  <si>
    <t>601</t>
  </si>
  <si>
    <t xml:space="preserve">Pihtipudas                                        </t>
  </si>
  <si>
    <t>236</t>
  </si>
  <si>
    <t xml:space="preserve">Kaustinen                                         </t>
  </si>
  <si>
    <t>619</t>
  </si>
  <si>
    <t xml:space="preserve">Punkalaidun                                       </t>
  </si>
  <si>
    <t>182</t>
  </si>
  <si>
    <t xml:space="preserve">Jämsä                                             </t>
  </si>
  <si>
    <t>562</t>
  </si>
  <si>
    <t xml:space="preserve">Orivesi                                           </t>
  </si>
  <si>
    <t>408</t>
  </si>
  <si>
    <t xml:space="preserve">Lapua                                             </t>
  </si>
  <si>
    <t>846</t>
  </si>
  <si>
    <t xml:space="preserve">Teuva                                             </t>
  </si>
  <si>
    <t>111</t>
  </si>
  <si>
    <t xml:space="preserve">Heinola                                           </t>
  </si>
  <si>
    <t>167</t>
  </si>
  <si>
    <t xml:space="preserve">Joensuu                                           </t>
  </si>
  <si>
    <t>936</t>
  </si>
  <si>
    <t xml:space="preserve">Virrat                                            </t>
  </si>
  <si>
    <t>400</t>
  </si>
  <si>
    <t xml:space="preserve">Laitila                                           </t>
  </si>
  <si>
    <t>538</t>
  </si>
  <si>
    <t xml:space="preserve">Nousiainen                                        </t>
  </si>
  <si>
    <t>790</t>
  </si>
  <si>
    <t xml:space="preserve">Sastamala                                         </t>
  </si>
  <si>
    <t>748</t>
  </si>
  <si>
    <t xml:space="preserve">Siikajoki                                         </t>
  </si>
  <si>
    <t>683</t>
  </si>
  <si>
    <t xml:space="preserve">Ranua                                             </t>
  </si>
  <si>
    <t>636</t>
  </si>
  <si>
    <t xml:space="preserve">Pöytyä                                            </t>
  </si>
  <si>
    <t>859</t>
  </si>
  <si>
    <t xml:space="preserve">Tyrnävä                                           </t>
  </si>
  <si>
    <t>430</t>
  </si>
  <si>
    <t xml:space="preserve">Loimaa                                            </t>
  </si>
  <si>
    <t>609</t>
  </si>
  <si>
    <t xml:space="preserve">Pori                                              </t>
  </si>
  <si>
    <t>249</t>
  </si>
  <si>
    <t xml:space="preserve">Keuruu                                            </t>
  </si>
  <si>
    <t>426</t>
  </si>
  <si>
    <t xml:space="preserve">Liperi                                            </t>
  </si>
  <si>
    <t>271</t>
  </si>
  <si>
    <t xml:space="preserve">Kokemäki                                          </t>
  </si>
  <si>
    <t>441</t>
  </si>
  <si>
    <t xml:space="preserve">Luumäki                                           </t>
  </si>
  <si>
    <t>106</t>
  </si>
  <si>
    <t xml:space="preserve">Hyvinkää                                          </t>
  </si>
  <si>
    <t>214</t>
  </si>
  <si>
    <t xml:space="preserve">Kankaanpää                                        </t>
  </si>
  <si>
    <t>436</t>
  </si>
  <si>
    <t xml:space="preserve">Lumijoki                                          </t>
  </si>
  <si>
    <t>086</t>
  </si>
  <si>
    <t xml:space="preserve">Hausjärvi                                         </t>
  </si>
  <si>
    <t>934</t>
  </si>
  <si>
    <t xml:space="preserve">Vimpeli                                           </t>
  </si>
  <si>
    <t>778</t>
  </si>
  <si>
    <t xml:space="preserve">Suonenjoki                                        </t>
  </si>
  <si>
    <t>698</t>
  </si>
  <si>
    <t xml:space="preserve">Rovaniemi                                         </t>
  </si>
  <si>
    <t>500</t>
  </si>
  <si>
    <t xml:space="preserve">Muurame                                           </t>
  </si>
  <si>
    <t>284</t>
  </si>
  <si>
    <t xml:space="preserve">Koski Tl                                          </t>
  </si>
  <si>
    <t>075</t>
  </si>
  <si>
    <t xml:space="preserve">Hamina                                            </t>
  </si>
  <si>
    <t>886</t>
  </si>
  <si>
    <t xml:space="preserve">Ulvila                                            </t>
  </si>
  <si>
    <t>069</t>
  </si>
  <si>
    <t xml:space="preserve">Haapajärvi                                        </t>
  </si>
  <si>
    <t>491</t>
  </si>
  <si>
    <t xml:space="preserve">Mikkeli                                           </t>
  </si>
  <si>
    <t>895</t>
  </si>
  <si>
    <t xml:space="preserve">Uusikaupunki                                      </t>
  </si>
  <si>
    <t>599</t>
  </si>
  <si>
    <t xml:space="preserve">Pedersören kunta                                  </t>
  </si>
  <si>
    <t>224</t>
  </si>
  <si>
    <t xml:space="preserve">Karkkila                                          </t>
  </si>
  <si>
    <t>915</t>
  </si>
  <si>
    <t xml:space="preserve">Varkaus                                           </t>
  </si>
  <si>
    <t>276</t>
  </si>
  <si>
    <t xml:space="preserve">Kontiolahti                                       </t>
  </si>
  <si>
    <t>616</t>
  </si>
  <si>
    <t xml:space="preserve">Pukkila                                           </t>
  </si>
  <si>
    <t>989</t>
  </si>
  <si>
    <t xml:space="preserve">Ähtäri                                            </t>
  </si>
  <si>
    <t>256</t>
  </si>
  <si>
    <t xml:space="preserve">Kinnula                                           </t>
  </si>
  <si>
    <t>051</t>
  </si>
  <si>
    <t xml:space="preserve">Eurajoki                                          </t>
  </si>
  <si>
    <t>831</t>
  </si>
  <si>
    <t xml:space="preserve">Taipalsaari                                       </t>
  </si>
  <si>
    <t>475</t>
  </si>
  <si>
    <t xml:space="preserve">Maalahti                                          </t>
  </si>
  <si>
    <t>734</t>
  </si>
  <si>
    <t xml:space="preserve">Salo                                              </t>
  </si>
  <si>
    <t>541</t>
  </si>
  <si>
    <t xml:space="preserve">Nurmes                                            </t>
  </si>
  <si>
    <t>288</t>
  </si>
  <si>
    <t xml:space="preserve">Kruunupyy                                         </t>
  </si>
  <si>
    <t>499</t>
  </si>
  <si>
    <t xml:space="preserve">Mustasaari                                        </t>
  </si>
  <si>
    <t>250</t>
  </si>
  <si>
    <t xml:space="preserve">Kihniö                                            </t>
  </si>
  <si>
    <t>625</t>
  </si>
  <si>
    <t xml:space="preserve">Pyhäjoki                                          </t>
  </si>
  <si>
    <t>607</t>
  </si>
  <si>
    <t xml:space="preserve">Polvijärvi                                        </t>
  </si>
  <si>
    <t>304</t>
  </si>
  <si>
    <t xml:space="preserve">Kustavi                                           </t>
  </si>
  <si>
    <t>178</t>
  </si>
  <si>
    <t xml:space="preserve">Juva                                              </t>
  </si>
  <si>
    <t>849</t>
  </si>
  <si>
    <t xml:space="preserve">Toholampi                                         </t>
  </si>
  <si>
    <t>245</t>
  </si>
  <si>
    <t xml:space="preserve">Kerava                                            </t>
  </si>
  <si>
    <t>179</t>
  </si>
  <si>
    <t xml:space="preserve">Jyväskylä                                         </t>
  </si>
  <si>
    <t>309</t>
  </si>
  <si>
    <t xml:space="preserve">Outokumpu                                         </t>
  </si>
  <si>
    <t>235</t>
  </si>
  <si>
    <t xml:space="preserve">Kauniainen                                        </t>
  </si>
  <si>
    <t>403</t>
  </si>
  <si>
    <t xml:space="preserve">Lappajärvi                                        </t>
  </si>
  <si>
    <t>505</t>
  </si>
  <si>
    <t xml:space="preserve">Mäntsälä                                          </t>
  </si>
  <si>
    <t>893</t>
  </si>
  <si>
    <t xml:space="preserve">Uusikaarlepyy                                     </t>
  </si>
  <si>
    <t>418</t>
  </si>
  <si>
    <t xml:space="preserve">Lempäälä                                          </t>
  </si>
  <si>
    <t>205</t>
  </si>
  <si>
    <t xml:space="preserve">Kajaani                                           </t>
  </si>
  <si>
    <t>743</t>
  </si>
  <si>
    <t xml:space="preserve">Seinäjoki                                         </t>
  </si>
  <si>
    <t>635</t>
  </si>
  <si>
    <t xml:space="preserve">Pälkäne                                           </t>
  </si>
  <si>
    <t>563</t>
  </si>
  <si>
    <t xml:space="preserve">Oulainen                                          </t>
  </si>
  <si>
    <t>272</t>
  </si>
  <si>
    <t xml:space="preserve">Kokkola                                           </t>
  </si>
  <si>
    <t>445</t>
  </si>
  <si>
    <t xml:space="preserve">Parainen                                          </t>
  </si>
  <si>
    <t>700</t>
  </si>
  <si>
    <t xml:space="preserve">Ruokolahti                                        </t>
  </si>
  <si>
    <t>483</t>
  </si>
  <si>
    <t xml:space="preserve">Merijärvi                                         </t>
  </si>
  <si>
    <t>186</t>
  </si>
  <si>
    <t xml:space="preserve">Järvenpää                                         </t>
  </si>
  <si>
    <t>273</t>
  </si>
  <si>
    <t xml:space="preserve">Kolari                                            </t>
  </si>
  <si>
    <t>405</t>
  </si>
  <si>
    <t xml:space="preserve">Lappeenranta                                      </t>
  </si>
  <si>
    <t>925</t>
  </si>
  <si>
    <t xml:space="preserve">Vieremä                                           </t>
  </si>
  <si>
    <t>755</t>
  </si>
  <si>
    <t xml:space="preserve">Siuntio                                           </t>
  </si>
  <si>
    <t>152</t>
  </si>
  <si>
    <t xml:space="preserve">Isokyrö                                           </t>
  </si>
  <si>
    <t>202</t>
  </si>
  <si>
    <t xml:space="preserve">Kaarina                                           </t>
  </si>
  <si>
    <t>564</t>
  </si>
  <si>
    <t xml:space="preserve">Oulu                                              </t>
  </si>
  <si>
    <t>139</t>
  </si>
  <si>
    <t xml:space="preserve">Ii                                                </t>
  </si>
  <si>
    <t>484</t>
  </si>
  <si>
    <t xml:space="preserve">Merikarvia                                        </t>
  </si>
  <si>
    <t>753</t>
  </si>
  <si>
    <t xml:space="preserve">Sipoo                                             </t>
  </si>
  <si>
    <t>678</t>
  </si>
  <si>
    <t xml:space="preserve">Raahe                                             </t>
  </si>
  <si>
    <t>291</t>
  </si>
  <si>
    <t xml:space="preserve">Kuhmoinen                                         </t>
  </si>
  <si>
    <t>781</t>
  </si>
  <si>
    <t xml:space="preserve">Sysmä                                             </t>
  </si>
  <si>
    <t>434</t>
  </si>
  <si>
    <t xml:space="preserve">Loviisa                                           </t>
  </si>
  <si>
    <t>305</t>
  </si>
  <si>
    <t xml:space="preserve">Kuusamo                                           </t>
  </si>
  <si>
    <t>684</t>
  </si>
  <si>
    <t xml:space="preserve">Rauma                                             </t>
  </si>
  <si>
    <t>239</t>
  </si>
  <si>
    <t xml:space="preserve">Keitele                                           </t>
  </si>
  <si>
    <t>071</t>
  </si>
  <si>
    <t xml:space="preserve">Haapavesi                                         </t>
  </si>
  <si>
    <t>177</t>
  </si>
  <si>
    <t xml:space="preserve">Juupajoki                                         </t>
  </si>
  <si>
    <t>905</t>
  </si>
  <si>
    <t xml:space="preserve">Vaasa                                             </t>
  </si>
  <si>
    <t>165</t>
  </si>
  <si>
    <t xml:space="preserve">Janakkala                                         </t>
  </si>
  <si>
    <t>231</t>
  </si>
  <si>
    <t xml:space="preserve">Kaskinen                                          </t>
  </si>
  <si>
    <t>638</t>
  </si>
  <si>
    <t xml:space="preserve">Porvoo                                            </t>
  </si>
  <si>
    <t>623</t>
  </si>
  <si>
    <t xml:space="preserve">Puumala                                           </t>
  </si>
  <si>
    <t>078</t>
  </si>
  <si>
    <t xml:space="preserve">Hanko                                             </t>
  </si>
  <si>
    <t>208</t>
  </si>
  <si>
    <t xml:space="preserve">Kalajoki                                          </t>
  </si>
  <si>
    <t>435</t>
  </si>
  <si>
    <t xml:space="preserve">Luhanka                                           </t>
  </si>
  <si>
    <t>211</t>
  </si>
  <si>
    <t xml:space="preserve">Kangasala                                         </t>
  </si>
  <si>
    <t>543</t>
  </si>
  <si>
    <t xml:space="preserve">Nurmijärvi                                        </t>
  </si>
  <si>
    <t>257</t>
  </si>
  <si>
    <t xml:space="preserve">Kirkkonummi                                       </t>
  </si>
  <si>
    <t>481</t>
  </si>
  <si>
    <t xml:space="preserve">Masku                                             </t>
  </si>
  <si>
    <t>931</t>
  </si>
  <si>
    <t xml:space="preserve">Viitasaari                                        </t>
  </si>
  <si>
    <t>694</t>
  </si>
  <si>
    <t xml:space="preserve">Riihimäki                                         </t>
  </si>
  <si>
    <t>604</t>
  </si>
  <si>
    <t xml:space="preserve">Pirkkala                                          </t>
  </si>
  <si>
    <t>577</t>
  </si>
  <si>
    <t xml:space="preserve">Paimio                                            </t>
  </si>
  <si>
    <t>529</t>
  </si>
  <si>
    <t xml:space="preserve">Naantali                                          </t>
  </si>
  <si>
    <t>149</t>
  </si>
  <si>
    <t xml:space="preserve">Inkoo                                             </t>
  </si>
  <si>
    <t>758</t>
  </si>
  <si>
    <t xml:space="preserve">Sodankylä                                         </t>
  </si>
  <si>
    <t>732</t>
  </si>
  <si>
    <t xml:space="preserve">Salla                                             </t>
  </si>
  <si>
    <t>092</t>
  </si>
  <si>
    <t xml:space="preserve">Vantaa                                            </t>
  </si>
  <si>
    <t>584</t>
  </si>
  <si>
    <t xml:space="preserve">Perho                                             </t>
  </si>
  <si>
    <t>921</t>
  </si>
  <si>
    <t xml:space="preserve">Vesanto                                           </t>
  </si>
  <si>
    <t>440</t>
  </si>
  <si>
    <t xml:space="preserve">Luoto                                             </t>
  </si>
  <si>
    <t>232</t>
  </si>
  <si>
    <t xml:space="preserve">Kauhajoki                                         </t>
  </si>
  <si>
    <t>079</t>
  </si>
  <si>
    <t xml:space="preserve">Harjavalta                                        </t>
  </si>
  <si>
    <t>908</t>
  </si>
  <si>
    <t xml:space="preserve">Valkeakoski                                       </t>
  </si>
  <si>
    <t>853</t>
  </si>
  <si>
    <t xml:space="preserve">Turku                                             </t>
  </si>
  <si>
    <t>260</t>
  </si>
  <si>
    <t xml:space="preserve">Kitee                                             </t>
  </si>
  <si>
    <t>148</t>
  </si>
  <si>
    <t xml:space="preserve">Inari                                             </t>
  </si>
  <si>
    <t>845</t>
  </si>
  <si>
    <t xml:space="preserve">Tervola                                           </t>
  </si>
  <si>
    <t>508</t>
  </si>
  <si>
    <t xml:space="preserve">Mänttä-Vilppula                                   </t>
  </si>
  <si>
    <t>233</t>
  </si>
  <si>
    <t xml:space="preserve">Kauhava                                           </t>
  </si>
  <si>
    <t>082</t>
  </si>
  <si>
    <t xml:space="preserve">Hattula                                           </t>
  </si>
  <si>
    <t>740</t>
  </si>
  <si>
    <t xml:space="preserve">Savonlinna                                        </t>
  </si>
  <si>
    <t>091</t>
  </si>
  <si>
    <t xml:space="preserve">Helsinki                                          </t>
  </si>
  <si>
    <t>297</t>
  </si>
  <si>
    <t xml:space="preserve">Kuopio                                            </t>
  </si>
  <si>
    <t>536</t>
  </si>
  <si>
    <t xml:space="preserve">Nokia                                             </t>
  </si>
  <si>
    <t>739</t>
  </si>
  <si>
    <t xml:space="preserve">Savitaipale                                       </t>
  </si>
  <si>
    <t>535</t>
  </si>
  <si>
    <t xml:space="preserve">Nivala                                            </t>
  </si>
  <si>
    <t>108</t>
  </si>
  <si>
    <t xml:space="preserve">Hämeenkyrö                                        </t>
  </si>
  <si>
    <t>261</t>
  </si>
  <si>
    <t xml:space="preserve">Kittilä                                           </t>
  </si>
  <si>
    <t>746</t>
  </si>
  <si>
    <t xml:space="preserve">Sievi                                             </t>
  </si>
  <si>
    <t>320</t>
  </si>
  <si>
    <t xml:space="preserve">Kemijärvi                                         </t>
  </si>
  <si>
    <t>049</t>
  </si>
  <si>
    <t xml:space="preserve">Espoo                                             </t>
  </si>
  <si>
    <t>545</t>
  </si>
  <si>
    <t xml:space="preserve">Närpiö                                            </t>
  </si>
  <si>
    <t>858</t>
  </si>
  <si>
    <t xml:space="preserve">Tuusula                                           </t>
  </si>
  <si>
    <t>749</t>
  </si>
  <si>
    <t xml:space="preserve">Siilinjärvi                                       </t>
  </si>
  <si>
    <t>765</t>
  </si>
  <si>
    <t xml:space="preserve">Sotkamo                                           </t>
  </si>
  <si>
    <t>833</t>
  </si>
  <si>
    <t xml:space="preserve">Taivassalo                                        </t>
  </si>
  <si>
    <t>593</t>
  </si>
  <si>
    <t xml:space="preserve">Pieksämäki                                        </t>
  </si>
  <si>
    <t>081</t>
  </si>
  <si>
    <t xml:space="preserve">Hartola                                           </t>
  </si>
  <si>
    <t>072</t>
  </si>
  <si>
    <t xml:space="preserve">Hailuoto                                          </t>
  </si>
  <si>
    <t>020</t>
  </si>
  <si>
    <t xml:space="preserve">Akaa                                              </t>
  </si>
  <si>
    <t>498</t>
  </si>
  <si>
    <t xml:space="preserve">Muonio                                            </t>
  </si>
  <si>
    <t>738</t>
  </si>
  <si>
    <t xml:space="preserve">Sauvo                                             </t>
  </si>
  <si>
    <t>837</t>
  </si>
  <si>
    <t xml:space="preserve">Tampere                                           </t>
  </si>
  <si>
    <t>976</t>
  </si>
  <si>
    <t xml:space="preserve">Ylitornio                                         </t>
  </si>
  <si>
    <t>171</t>
  </si>
  <si>
    <t xml:space="preserve">Joroinen                                          </t>
  </si>
  <si>
    <t>702</t>
  </si>
  <si>
    <t xml:space="preserve">Ruovesi                                           </t>
  </si>
  <si>
    <t>143</t>
  </si>
  <si>
    <t xml:space="preserve">Ikaalinen                                         </t>
  </si>
  <si>
    <t>854</t>
  </si>
  <si>
    <t xml:space="preserve">Pello                                             </t>
  </si>
  <si>
    <t>689</t>
  </si>
  <si>
    <t xml:space="preserve">Rautjärvi                                         </t>
  </si>
  <si>
    <t>681</t>
  </si>
  <si>
    <t xml:space="preserve">Rantasalmi                                        </t>
  </si>
  <si>
    <t>680</t>
  </si>
  <si>
    <t xml:space="preserve">Raisio                                            </t>
  </si>
  <si>
    <t>630</t>
  </si>
  <si>
    <t xml:space="preserve">Pyhäntä                                           </t>
  </si>
  <si>
    <t>922</t>
  </si>
  <si>
    <t xml:space="preserve">Vesilahti                                         </t>
  </si>
  <si>
    <t>181</t>
  </si>
  <si>
    <t xml:space="preserve">Jämijärvi                                         </t>
  </si>
  <si>
    <t>218</t>
  </si>
  <si>
    <t xml:space="preserve">Karijoki                                          </t>
  </si>
  <si>
    <t>598</t>
  </si>
  <si>
    <t xml:space="preserve">Pietarsaari                                       </t>
  </si>
  <si>
    <t>Maksettava kunnallisvero</t>
  </si>
  <si>
    <t>Tuloveroprosentti</t>
  </si>
  <si>
    <t>Verotettava tulo</t>
  </si>
  <si>
    <t>Verovuoden 2022 kiinteistöjen verotusarvot ja laskennallinen kiinteistövero</t>
  </si>
  <si>
    <r>
      <t xml:space="preserve">Lähde: Verohallinto tilastotietokanta taulukko 2.1 (Manner-Suomen keskimääräiset kiinteistöveroprosentit </t>
    </r>
    <r>
      <rPr>
        <b/>
        <sz val="9"/>
        <color rgb="FFFF0000"/>
        <rFont val="Work Sans"/>
      </rPr>
      <t>punaisella</t>
    </r>
    <r>
      <rPr>
        <sz val="9"/>
        <color theme="1"/>
        <rFont val="Work Sans"/>
        <family val="2"/>
      </rPr>
      <t>)</t>
    </r>
  </si>
  <si>
    <r>
      <t xml:space="preserve">Kiinteistöjen verotusarvot 2022 </t>
    </r>
    <r>
      <rPr>
        <sz val="9"/>
        <color theme="1"/>
        <rFont val="Work Sans"/>
      </rPr>
      <t>(1 000 €)</t>
    </r>
  </si>
  <si>
    <r>
      <t xml:space="preserve">Laskennallinen kiinteistövero </t>
    </r>
    <r>
      <rPr>
        <sz val="9"/>
        <color theme="1"/>
        <rFont val="Work Sans"/>
      </rPr>
      <t>(1000 €)</t>
    </r>
  </si>
  <si>
    <t>Yleinen rakennus</t>
  </si>
  <si>
    <t>Yleinen maapohja</t>
  </si>
  <si>
    <t>Vakituinen asuinrakennus</t>
  </si>
  <si>
    <t>Muu kuin vakituinen asuinraknnus</t>
  </si>
  <si>
    <t>Ydinvoimalaitos</t>
  </si>
  <si>
    <t>Yleishyödyllinen</t>
  </si>
  <si>
    <t>Rakentamaton rakennuspaikka</t>
  </si>
  <si>
    <t>Muut voimalaitokset</t>
  </si>
  <si>
    <t>Yleinen rak. + maapohja</t>
  </si>
  <si>
    <t>Muu kuin vakituinen asuinrakennus</t>
  </si>
  <si>
    <t>Voimalaitokset</t>
  </si>
  <si>
    <t xml:space="preserve">Alajärvi           </t>
  </si>
  <si>
    <t xml:space="preserve">Alavieska          </t>
  </si>
  <si>
    <t>Alavus</t>
  </si>
  <si>
    <t xml:space="preserve">Asikkala           </t>
  </si>
  <si>
    <t xml:space="preserve">Askola             </t>
  </si>
  <si>
    <t xml:space="preserve">Aura               </t>
  </si>
  <si>
    <t>Akaa</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</si>
  <si>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</si>
  <si>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</si>
  <si>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</si>
  <si>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</si>
  <si>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</si>
  <si>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</si>
  <si>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</si>
  <si>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</si>
  <si>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</si>
  <si>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</si>
  <si>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</si>
  <si>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</si>
  <si>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</si>
  <si>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</si>
  <si>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</si>
  <si>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</si>
  <si>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</si>
  <si>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</si>
  <si>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</si>
  <si>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</si>
  <si>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</si>
  <si>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</si>
  <si>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</si>
  <si>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</si>
  <si>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</si>
  <si>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</si>
  <si>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</si>
  <si>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</si>
  <si>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</si>
  <si>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</si>
  <si>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</si>
  <si>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</si>
  <si>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</si>
  <si>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</si>
  <si>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</si>
  <si>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</si>
  <si>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</si>
  <si>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</si>
  <si>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</si>
  <si>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</si>
  <si>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</si>
  <si>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</si>
  <si>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</si>
  <si>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</si>
  <si>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</si>
  <si>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</si>
  <si>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</si>
  <si>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</si>
  <si>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</si>
  <si>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</si>
  <si>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</si>
  <si>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Jämsä</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</si>
  <si>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</si>
  <si>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</si>
  <si>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</si>
  <si>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</si>
  <si>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</si>
  <si>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</si>
  <si>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</si>
  <si>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</si>
  <si>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</si>
  <si>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</si>
  <si>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</si>
  <si>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</si>
  <si>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</si>
  <si>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</si>
  <si>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</si>
  <si>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</si>
  <si>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</si>
  <si>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</si>
  <si>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</si>
  <si>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</si>
  <si>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</si>
  <si>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</si>
  <si>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</si>
  <si>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</si>
  <si>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</si>
  <si>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</si>
  <si>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</si>
  <si>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</si>
  <si>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Kitee</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</si>
  <si>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</si>
  <si>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</si>
  <si>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</si>
  <si>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</si>
  <si>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</si>
  <si>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</si>
  <si>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</si>
  <si>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</si>
  <si>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</si>
  <si>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</si>
  <si>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</si>
  <si>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</si>
  <si>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</si>
  <si>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</si>
  <si>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</si>
  <si>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</si>
  <si>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Kuopio</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</si>
  <si>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</si>
  <si>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</si>
  <si>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</si>
  <si>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</si>
  <si>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</si>
  <si>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</si>
  <si>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</si>
  <si>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</si>
  <si>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</si>
  <si>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Kemiönsaari</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</si>
  <si>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</si>
  <si>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</si>
  <si>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</si>
  <si>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</si>
  <si>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</si>
  <si>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</si>
  <si>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</si>
  <si>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</si>
  <si>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</si>
  <si>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</si>
  <si>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</si>
  <si>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</si>
  <si>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</si>
  <si>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</si>
  <si>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Lieto</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</si>
  <si>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</si>
  <si>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</si>
  <si>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</si>
  <si>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</si>
  <si>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</si>
  <si>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</si>
  <si>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</si>
  <si>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</si>
  <si>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</si>
  <si>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Lohja</t>
  </si>
  <si>
    <t>Parainen</t>
  </si>
  <si>
    <t xml:space="preserve">Maalahti           </t>
  </si>
  <si>
    <t xml:space="preserve">Marttila           </t>
  </si>
  <si>
    <t xml:space="preserve">Masku              </t>
  </si>
  <si>
    <t xml:space="preserve">Merijärvi          </t>
  </si>
  <si>
    <t xml:space="preserve">Merikarvia         </t>
  </si>
  <si>
    <t xml:space="preserve">Miehikkälä         </t>
  </si>
  <si>
    <t>Mikkeli</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</si>
  <si>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</si>
  <si>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</si>
  <si>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</si>
  <si>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</si>
  <si>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</si>
  <si>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</si>
  <si>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</si>
  <si>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</si>
  <si>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</si>
  <si>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</si>
  <si>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</si>
  <si>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</si>
  <si>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</si>
  <si>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</si>
  <si>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</si>
  <si>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</si>
  <si>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</si>
  <si>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</si>
  <si>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</si>
  <si>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</si>
  <si>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Orivesi</t>
  </si>
  <si>
    <t xml:space="preserve">Oulainen           </t>
  </si>
  <si>
    <t>Oulu</t>
  </si>
  <si>
    <t xml:space="preserve">Padasjoki          </t>
  </si>
  <si>
    <t xml:space="preserve">Paimio             </t>
  </si>
  <si>
    <t xml:space="preserve">Paltamo            </t>
  </si>
  <si>
    <t xml:space="preserve">Parikkala          </t>
  </si>
  <si>
    <t xml:space="preserve">Parkano            </t>
  </si>
  <si>
    <t xml:space="preserve">Pelkosenniemi      </t>
  </si>
  <si>
    <t xml:space="preserve">Perho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</si>
  <si>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</si>
  <si>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</si>
  <si>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</si>
  <si>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</si>
  <si>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</si>
  <si>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</si>
  <si>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</si>
  <si>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</si>
  <si>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</si>
  <si>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Pori</t>
  </si>
  <si>
    <t xml:space="preserve">Pornainen          </t>
  </si>
  <si>
    <t xml:space="preserve">Posio              </t>
  </si>
  <si>
    <t xml:space="preserve">Pudasjärvi         </t>
  </si>
  <si>
    <t xml:space="preserve">Pukkila            </t>
  </si>
  <si>
    <t xml:space="preserve">Punkalaidun        </t>
  </si>
  <si>
    <t xml:space="preserve">Puolanka           </t>
  </si>
  <si>
    <t xml:space="preserve">Puumala            </t>
  </si>
  <si>
    <t>Pyhtää</t>
  </si>
  <si>
    <t xml:space="preserve">Pyhäjoki           </t>
  </si>
  <si>
    <t>Pyhäjärvi</t>
  </si>
  <si>
    <t xml:space="preserve">Pyhäntä            </t>
  </si>
  <si>
    <t xml:space="preserve">Pyhäranta          </t>
  </si>
  <si>
    <t xml:space="preserve">Pälkäne            </t>
  </si>
  <si>
    <t xml:space="preserve">Pöytyä             </t>
  </si>
  <si>
    <t xml:space="preserve">Porvoo             </t>
  </si>
  <si>
    <t>Raahe</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</si>
  <si>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</si>
  <si>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</si>
  <si>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</si>
  <si>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</si>
  <si>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</si>
  <si>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</si>
  <si>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</si>
  <si>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</si>
  <si>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</si>
  <si>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</si>
  <si>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</si>
  <si>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</si>
  <si>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</si>
  <si>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</si>
  <si>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</si>
  <si>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Raasepori</t>
  </si>
  <si>
    <t xml:space="preserve">Saarijärvi         </t>
  </si>
  <si>
    <t xml:space="preserve">Salla              </t>
  </si>
  <si>
    <t xml:space="preserve">Salo               </t>
  </si>
  <si>
    <t xml:space="preserve">Sauvo              </t>
  </si>
  <si>
    <t xml:space="preserve">Savitaipale        </t>
  </si>
  <si>
    <t>Savonlinna</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</si>
  <si>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</si>
  <si>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</si>
  <si>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</si>
  <si>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</si>
  <si>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</si>
  <si>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</si>
  <si>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</si>
  <si>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</si>
  <si>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</si>
  <si>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</si>
  <si>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</si>
  <si>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</si>
  <si>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</si>
  <si>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</si>
  <si>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</si>
  <si>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</si>
  <si>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</si>
  <si>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</si>
  <si>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</si>
  <si>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</si>
  <si>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Sastamala</t>
  </si>
  <si>
    <t>Siikalatva</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</si>
  <si>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</si>
  <si>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</si>
  <si>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</si>
  <si>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</si>
  <si>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</si>
  <si>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</si>
  <si>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</si>
  <si>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</si>
  <si>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</si>
  <si>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</si>
  <si>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</si>
  <si>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</si>
  <si>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</si>
  <si>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</si>
  <si>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</si>
  <si>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</si>
  <si>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</si>
  <si>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</si>
  <si>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</si>
  <si>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</si>
  <si>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</si>
  <si>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</si>
  <si>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</si>
  <si>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</si>
  <si>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Vaasa</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</si>
  <si>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</si>
  <si>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</si>
  <si>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</si>
  <si>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</si>
  <si>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</si>
  <si>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</si>
  <si>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</si>
  <si>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</si>
  <si>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</si>
  <si>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</si>
  <si>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</si>
  <si>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</si>
  <si>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Vöyri</t>
  </si>
  <si>
    <t xml:space="preserve">Ylitornio          </t>
  </si>
  <si>
    <t xml:space="preserve">Ylivieska          </t>
  </si>
  <si>
    <t xml:space="preserve">Ylöjärvi           </t>
  </si>
  <si>
    <t xml:space="preserve">Ypäjä              </t>
  </si>
  <si>
    <t xml:space="preserve">Ähtäri             </t>
  </si>
  <si>
    <t xml:space="preserve">Äänekoski          </t>
  </si>
  <si>
    <t>Verovuoden 2024 maksettava ja laskennallinen kunnallisvero 2024</t>
  </si>
  <si>
    <t>Verovuoden 2024 kiinteistöjen verotusarvot ja laskennallinen kiinteistövero</t>
  </si>
  <si>
    <t>Asukasluku 31.12.2023</t>
  </si>
  <si>
    <t>Ennakollinen laskelma verotuloihin perustuvasta valtionosuuden tasauksesta vuodelle 2026</t>
  </si>
  <si>
    <r>
      <t xml:space="preserve">Lähde: Verohallinto tilastotietokanta taulukko 2.1 (Manner-Suomen keskimääräiset kiinteistöveroprosentit </t>
    </r>
    <r>
      <rPr>
        <b/>
        <sz val="11"/>
        <color rgb="FFFF0000"/>
        <rFont val="Work Sans"/>
      </rPr>
      <t>punaisella</t>
    </r>
    <r>
      <rPr>
        <sz val="11"/>
        <color theme="1"/>
        <rFont val="Work Sans"/>
      </rPr>
      <t>)</t>
    </r>
  </si>
  <si>
    <r>
      <t xml:space="preserve">Kiinteistöjen verotusarvot 2024 </t>
    </r>
    <r>
      <rPr>
        <sz val="11"/>
        <color theme="1"/>
        <rFont val="Work Sans"/>
      </rPr>
      <t>(1 000 €)</t>
    </r>
  </si>
  <si>
    <r>
      <t xml:space="preserve">Laskennallinen kiinteistövero </t>
    </r>
    <r>
      <rPr>
        <sz val="11"/>
        <color theme="1"/>
        <rFont val="Work Sans"/>
      </rPr>
      <t>(1000 €)</t>
    </r>
  </si>
  <si>
    <t>Ydinvoima-laitos</t>
  </si>
  <si>
    <t>Yleishyödyllinen rakennus</t>
  </si>
  <si>
    <t>Yleishyödyllinen maapohja</t>
  </si>
  <si>
    <t>euroa/asukas</t>
  </si>
  <si>
    <t>Laskennalliset verotulot, euroa per asukas</t>
  </si>
  <si>
    <t>Maakunta-numero</t>
  </si>
  <si>
    <t>Kunta-numero</t>
  </si>
  <si>
    <r>
      <t>Lähde: Kunnallis- ja yhteisövero 2024 ennakkotieto, Verohallinto,</t>
    </r>
    <r>
      <rPr>
        <b/>
        <sz val="10"/>
        <color theme="1"/>
        <rFont val="Work Sans"/>
      </rPr>
      <t xml:space="preserve"> 29.9.2025.</t>
    </r>
    <r>
      <rPr>
        <sz val="10"/>
        <color theme="1"/>
        <rFont val="Work Sans"/>
      </rPr>
      <t xml:space="preserve"> Kiinteistövero, valmistunut kiinteistöverotus 2024 (Verohallinnon tilastotietokanta)</t>
    </r>
  </si>
  <si>
    <r>
      <t xml:space="preserve">Lähde: Kunnallis- ja yhteisövero 2024 ennakkotieto, Verohallinto, </t>
    </r>
    <r>
      <rPr>
        <b/>
        <sz val="10"/>
        <color theme="1"/>
        <rFont val="Work Sans"/>
      </rPr>
      <t>29.9.2025</t>
    </r>
    <r>
      <rPr>
        <sz val="10"/>
        <color theme="1"/>
        <rFont val="Work Sans"/>
      </rPr>
      <t>. Kiinteistövero, valmistunut kiinteistöverotus 2024 (Verohallinnon tilastotietokanta)</t>
    </r>
  </si>
  <si>
    <r>
      <t xml:space="preserve">Lähde: Verohallinto, </t>
    </r>
    <r>
      <rPr>
        <b/>
        <sz val="11"/>
        <color theme="1"/>
        <rFont val="Work Sans"/>
      </rPr>
      <t>29.9.2025</t>
    </r>
    <r>
      <rPr>
        <sz val="11"/>
        <color theme="1"/>
        <rFont val="Work Sans"/>
      </rPr>
      <t xml:space="preserve">, Manner-Suomen keskimääräinen tuloveroprosentti </t>
    </r>
    <r>
      <rPr>
        <b/>
        <sz val="11"/>
        <color rgb="FFFF0000"/>
        <rFont val="Work Sans"/>
      </rPr>
      <t>punaisella</t>
    </r>
  </si>
  <si>
    <t>Tasaus VM:n 22.9. laskelman mukaan (sisältyy Kuntaliiton 23.9. laskelmaan)</t>
  </si>
  <si>
    <t>Tasaus-laskelmien ero</t>
  </si>
  <si>
    <t>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</si>
</sst>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_-* #,##0.00\ _€_-;\-* #,##0.00\ _€_-;_-* &quot;-&quot;??\ _€_-;_-@_-"/>
    <numFmt numFmtId="166" formatCode="#,##0.0000"/>
  </numFmts>
  <fonts count="39">
    <font>
      <sz val="9"/>
      <color theme="1"/>
      <name val="Work Sans"/>
      <family val="2"/>
    </font>
    <font>
      <sz val="10"/>
      <name val="Arial"/>
      <family val="2"/>
    </font>
    <font>
      <b/>
      <sz val="9"/>
      <color rgb="FFFF0000"/>
      <name val="Work Sans"/>
    </font>
    <font>
      <b/>
      <sz val="9"/>
      <color theme="1"/>
      <name val="Work Sans"/>
    </font>
    <font>
      <sz val="9"/>
      <color theme="1"/>
      <name val="Work Sans"/>
    </font>
    <font>
      <sz val="9"/>
      <color theme="1"/>
      <name val="Work Sans"/>
      <family val="2"/>
    </font>
    <font>
      <sz val="9"/>
      <color indexed="81"/>
      <name val="Tahoma"/>
      <family val="2"/>
    </font>
    <font>
      <b/>
      <sz val="9"/>
      <color indexed="81"/>
      <name val="Tahoma"/>
      <family val="2"/>
    </font>
    <font>
      <b/>
      <sz val="10"/>
      <color theme="1"/>
      <name val="Work Sans"/>
    </font>
    <font>
      <b/>
      <sz val="16"/>
      <color theme="1"/>
      <name val="Work Sans"/>
    </font>
    <font>
      <b/>
      <sz val="9"/>
      <name val="Work Sans"/>
    </font>
    <font>
      <sz val="11"/>
      <color theme="1"/>
      <name val="Calibri"/>
      <family val="2"/>
    </font>
    <font>
      <sz val="10"/>
      <color theme="1"/>
      <name val="Work Sans"/>
    </font>
    <font>
      <sz val="11"/>
      <color theme="1"/>
      <name val="Calibri"/>
      <family val="2"/>
      <scheme val="minor"/>
    </font>
    <font>
      <sz val="10"/>
      <color theme="1"/>
      <name val="Roboto"/>
      <family val="2"/>
    </font>
    <font>
      <sz val="11"/>
      <color rgb="FF000000"/>
      <name val="Calibri"/>
      <family val="2"/>
    </font>
    <font>
      <b/>
      <sz val="9"/>
      <color theme="1"/>
      <name val="Work Sans"/>
      <family val="2"/>
    </font>
    <font>
      <b/>
      <sz val="11"/>
      <color theme="1"/>
      <name val="Arial"/>
      <family val="2"/>
    </font>
    <font>
      <sz val="11"/>
      <color theme="1"/>
      <name val="Arial"/>
      <family val="2"/>
    </font>
    <font>
      <sz val="11"/>
      <color theme="1"/>
      <name val="Work Sans"/>
    </font>
    <font>
      <b/>
      <sz val="11"/>
      <color theme="1"/>
      <name val="Work Sans"/>
    </font>
    <font>
      <b/>
      <sz val="11"/>
      <color rgb="FFFF0000"/>
      <name val="Work Sans"/>
    </font>
    <font>
      <b/>
      <sz val="11"/>
      <color rgb="FFFF0000"/>
      <name val="Arial"/>
      <family val="2"/>
    </font>
    <font>
      <b/>
      <sz val="10"/>
      <name val="Work Sans"/>
    </font>
    <font>
      <b/>
      <sz val="24"/>
      <color theme="1"/>
      <name val="Work Sans"/>
    </font>
    <font>
      <b/>
      <sz val="22"/>
      <color theme="1"/>
      <name val="Work Sans"/>
    </font>
    <font>
      <b/>
      <sz val="20"/>
      <color theme="1"/>
      <name val="Work Sans"/>
    </font>
    <font>
      <sz val="22"/>
      <color theme="1"/>
      <name val="Work Sans"/>
    </font>
    <font>
      <sz val="11"/>
      <color theme="1"/>
      <name val="Arial Narrow"/>
      <family val="2"/>
    </font>
    <font>
      <b/>
      <sz val="11"/>
      <color theme="1"/>
      <name val="Arial "/>
    </font>
    <font>
      <sz val="11"/>
      <color theme="1"/>
      <name val="Arial "/>
    </font>
    <font>
      <sz val="11"/>
      <name val="Arial "/>
    </font>
    <font>
      <sz val="11"/>
      <color rgb="FFFF0000"/>
      <name val="Arial"/>
      <family val="2"/>
    </font>
    <font>
      <sz val="11"/>
      <color theme="9"/>
      <name val="Arial"/>
      <family val="2"/>
    </font>
    <font>
      <b/>
      <sz val="11"/>
      <color theme="9"/>
      <name val="Arial"/>
      <family val="2"/>
    </font>
    <font>
      <b/>
      <sz val="11"/>
      <color theme="5" tint="-0.499984740745262"/>
      <name val="Arial Narrow"/>
      <family val="2"/>
    </font>
    <font>
      <sz val="11"/>
      <name val="Arial Narrow"/>
      <family val="2"/>
    </font>
    <font>
      <b/>
      <sz val="11"/>
      <name val="Arial Narrow"/>
      <family val="2"/>
    </font>
    <font>
      <b/>
      <sz val="11"/>
      <color theme="1"/>
      <name val="Arial Narrow"/>
      <family val="2"/>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s>
  <borders count="7">
    <border>
      <left/>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7">
    <xf numFmtId="0" fontId="0" fillId="0" borderId="0"/>
    <xf numFmtId="9" fontId="1" fillId="0" borderId="0" applyFon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11" fillId="0" borderId="0"/>
    <xf numFmtId="0" fontId="13" fillId="0" borderId="0"/>
    <xf numFmtId="0" fontId="1" fillId="0" borderId="0"/>
    <xf numFmtId="165" fontId="1" fillId="0" borderId="0" applyFont="0" applyFill="0" applyBorder="0" applyAlignment="0" applyProtection="0"/>
    <xf numFmtId="0" fontId="14" fillId="0" borderId="0"/>
    <xf numFmtId="0" fontId="15" fillId="0" borderId="0" applyNumberFormat="0" applyBorder="0" applyAlignment="0"/>
    <xf numFmtId="0" fontId="15" fillId="0" borderId="0" applyNumberFormat="0" applyBorder="0" applyAlignment="0"/>
    <xf numFmtId="165"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17">
    <xf numFmtId="0" fontId="0" fillId="0" borderId="0" xfId="0"/>
    <xf numFmtId="0" fontId="3" fillId="0" borderId="0" xfId="0" applyFont="1"/>
    <xf numFmtId="3" fontId="0" fillId="0" borderId="0" xfId="0" applyNumberFormat="1"/>
    <xf numFmtId="3" fontId="3" fillId="0" borderId="0" xfId="0" applyNumberFormat="1" applyFont="1"/>
    <xf numFmtId="3" fontId="0" fillId="0" borderId="0" xfId="0" applyNumberFormat="1" applyAlignment="1">
      <alignment horizontal="right"/>
    </xf>
    <xf numFmtId="0" fontId="0" fillId="0" borderId="0" xfId="0" applyAlignment="1">
      <alignment horizontal="right"/>
    </xf>
    <xf numFmtId="0" fontId="4" fillId="0" borderId="0" xfId="0" applyFont="1"/>
    <xf numFmtId="0" fontId="8" fillId="0" borderId="0" xfId="0" applyFont="1"/>
    <xf numFmtId="0" fontId="9" fillId="0" borderId="0" xfId="0" applyFont="1"/>
    <xf numFmtId="0" fontId="4" fillId="0" borderId="0" xfId="0" applyFont="1" applyAlignment="1">
      <alignment vertical="center" wrapText="1"/>
    </xf>
    <xf numFmtId="2" fontId="2" fillId="0" borderId="0" xfId="0" applyNumberFormat="1" applyFont="1"/>
    <xf numFmtId="0" fontId="3" fillId="0" borderId="3" xfId="0" applyFont="1" applyBorder="1"/>
    <xf numFmtId="0" fontId="0" fillId="0" borderId="3" xfId="0" applyBorder="1"/>
    <xf numFmtId="3" fontId="3" fillId="0" borderId="3" xfId="0" applyNumberFormat="1" applyFont="1" applyBorder="1"/>
    <xf numFmtId="3" fontId="10" fillId="2" borderId="3" xfId="0" applyNumberFormat="1" applyFont="1" applyFill="1" applyBorder="1"/>
    <xf numFmtId="0" fontId="12" fillId="0" borderId="0" xfId="0" applyFont="1"/>
    <xf numFmtId="3" fontId="3" fillId="0" borderId="0" xfId="0" applyNumberFormat="1" applyFont="1" applyAlignment="1">
      <alignment horizontal="center"/>
    </xf>
    <xf numFmtId="0" fontId="0" fillId="8" borderId="0" xfId="0" applyFill="1"/>
    <xf numFmtId="3" fontId="18" fillId="0" borderId="0" xfId="0" applyNumberFormat="1" applyFont="1" applyAlignment="1">
      <alignment horizontal="right"/>
    </xf>
    <xf numFmtId="0" fontId="19" fillId="0" borderId="0" xfId="0" applyFont="1"/>
    <xf numFmtId="0" fontId="19" fillId="0" borderId="0" xfId="0" applyFont="1" applyAlignment="1">
      <alignment vertical="center" wrapText="1"/>
    </xf>
    <xf numFmtId="0" fontId="19" fillId="0" borderId="0" xfId="0" applyFont="1" applyAlignment="1">
      <alignment vertical="center"/>
    </xf>
    <xf numFmtId="0" fontId="20" fillId="0" borderId="3" xfId="0" applyFont="1" applyBorder="1" applyAlignment="1">
      <alignment vertical="top"/>
    </xf>
    <xf numFmtId="3" fontId="17" fillId="0" borderId="3" xfId="0" applyNumberFormat="1" applyFont="1" applyBorder="1" applyAlignment="1">
      <alignment horizontal="right" vertical="top"/>
    </xf>
    <xf numFmtId="4" fontId="17" fillId="0" borderId="3" xfId="0" applyNumberFormat="1" applyFont="1" applyBorder="1" applyAlignment="1">
      <alignment horizontal="right" vertical="top"/>
    </xf>
    <xf numFmtId="0" fontId="18" fillId="0" borderId="3" xfId="0" applyFont="1" applyBorder="1" applyAlignment="1">
      <alignment horizontal="right" vertical="top"/>
    </xf>
    <xf numFmtId="0" fontId="0" fillId="0" borderId="0" xfId="0" applyAlignment="1">
      <alignment vertical="top"/>
    </xf>
    <xf numFmtId="0" fontId="19" fillId="3" borderId="0" xfId="2" applyFont="1" applyAlignment="1">
      <alignment horizontal="center" vertical="center" wrapText="1"/>
    </xf>
    <xf numFmtId="0" fontId="19" fillId="4" borderId="0" xfId="3" applyFont="1" applyAlignment="1">
      <alignment horizontal="center" vertical="center" wrapText="1"/>
    </xf>
    <xf numFmtId="0" fontId="19" fillId="7" borderId="0" xfId="6" applyFont="1" applyAlignment="1">
      <alignment horizontal="center" vertical="center" wrapText="1"/>
    </xf>
    <xf numFmtId="0" fontId="19" fillId="5" borderId="0" xfId="4" applyFont="1" applyAlignment="1">
      <alignment horizontal="center" vertical="center" wrapText="1"/>
    </xf>
    <xf numFmtId="0" fontId="20" fillId="0" borderId="0" xfId="0" applyFont="1" applyAlignment="1">
      <alignment vertical="center" wrapText="1"/>
    </xf>
    <xf numFmtId="0" fontId="19" fillId="0" borderId="0" xfId="0" applyFont="1" applyAlignment="1">
      <alignment horizontal="center" vertical="center" wrapText="1"/>
    </xf>
    <xf numFmtId="0" fontId="20" fillId="0" borderId="0" xfId="0" applyFont="1"/>
    <xf numFmtId="2" fontId="18" fillId="0" borderId="0" xfId="0" applyNumberFormat="1" applyFont="1" applyAlignment="1">
      <alignment horizontal="right"/>
    </xf>
    <xf numFmtId="0" fontId="19" fillId="8" borderId="0" xfId="0" applyFont="1" applyFill="1"/>
    <xf numFmtId="3" fontId="18" fillId="8" borderId="0" xfId="0" applyNumberFormat="1" applyFont="1" applyFill="1" applyAlignment="1">
      <alignment horizontal="right"/>
    </xf>
    <xf numFmtId="2" fontId="18" fillId="8" borderId="0" xfId="0" applyNumberFormat="1" applyFont="1" applyFill="1" applyAlignment="1">
      <alignment horizontal="right"/>
    </xf>
    <xf numFmtId="3" fontId="19" fillId="0" borderId="0" xfId="0" applyNumberFormat="1" applyFont="1"/>
    <xf numFmtId="3" fontId="20" fillId="0" borderId="0" xfId="0" applyNumberFormat="1" applyFont="1"/>
    <xf numFmtId="2" fontId="21" fillId="0" borderId="0" xfId="0" applyNumberFormat="1" applyFont="1"/>
    <xf numFmtId="0" fontId="19" fillId="0" borderId="0" xfId="0" applyFont="1" applyAlignment="1">
      <alignment wrapText="1"/>
    </xf>
    <xf numFmtId="0" fontId="20" fillId="0" borderId="0" xfId="0" applyFont="1" applyAlignment="1">
      <alignment horizontal="center" wrapText="1"/>
    </xf>
    <xf numFmtId="0" fontId="20" fillId="0" borderId="3" xfId="0" applyFont="1" applyBorder="1" applyAlignment="1">
      <alignment horizontal="center"/>
    </xf>
    <xf numFmtId="0" fontId="16" fillId="0" borderId="0" xfId="0" applyFont="1"/>
    <xf numFmtId="164" fontId="17" fillId="0" borderId="0" xfId="0" applyNumberFormat="1" applyFont="1" applyAlignment="1">
      <alignment horizontal="right"/>
    </xf>
    <xf numFmtId="0" fontId="8" fillId="6" borderId="0" xfId="5" applyFont="1" applyAlignment="1">
      <alignment horizontal="center"/>
    </xf>
    <xf numFmtId="0" fontId="8" fillId="6" borderId="0" xfId="5" applyFont="1" applyBorder="1" applyAlignment="1">
      <alignment horizontal="center"/>
    </xf>
    <xf numFmtId="0" fontId="8" fillId="6" borderId="2" xfId="5" applyFont="1" applyBorder="1" applyAlignment="1">
      <alignment horizontal="center"/>
    </xf>
    <xf numFmtId="3" fontId="17" fillId="0" borderId="1" xfId="0" applyNumberFormat="1" applyFont="1" applyBorder="1" applyAlignment="1">
      <alignment horizontal="right" vertical="top"/>
    </xf>
    <xf numFmtId="0" fontId="22" fillId="0" borderId="1" xfId="0" applyFont="1" applyBorder="1" applyAlignment="1">
      <alignment horizontal="right" vertical="top"/>
    </xf>
    <xf numFmtId="0" fontId="19" fillId="0" borderId="0" xfId="0" applyFont="1" applyAlignment="1">
      <alignment vertical="top"/>
    </xf>
    <xf numFmtId="0" fontId="24" fillId="0" borderId="0" xfId="0" applyFont="1"/>
    <xf numFmtId="0" fontId="25" fillId="0" borderId="0" xfId="0" applyFont="1"/>
    <xf numFmtId="0" fontId="26" fillId="0" borderId="0" xfId="0" applyFont="1" applyAlignment="1">
      <alignment vertical="center"/>
    </xf>
    <xf numFmtId="0" fontId="19" fillId="0" borderId="3" xfId="0" applyFont="1" applyBorder="1" applyAlignment="1">
      <alignment vertical="center"/>
    </xf>
    <xf numFmtId="3" fontId="20" fillId="0" borderId="3" xfId="0" applyNumberFormat="1" applyFont="1" applyBorder="1" applyAlignment="1">
      <alignment horizontal="center"/>
    </xf>
    <xf numFmtId="0" fontId="3" fillId="0" borderId="3" xfId="4" applyFont="1" applyFill="1" applyBorder="1" applyAlignment="1">
      <alignment horizontal="left"/>
    </xf>
    <xf numFmtId="0" fontId="3" fillId="0" borderId="3" xfId="0" applyFont="1" applyBorder="1" applyAlignment="1">
      <alignment horizontal="left"/>
    </xf>
    <xf numFmtId="3" fontId="20" fillId="0" borderId="3" xfId="0" applyNumberFormat="1" applyFont="1" applyBorder="1" applyAlignment="1">
      <alignment horizontal="center" vertical="center"/>
    </xf>
    <xf numFmtId="0" fontId="0" fillId="0" borderId="0" xfId="0" applyAlignment="1">
      <alignment horizontal="center"/>
    </xf>
    <xf numFmtId="0" fontId="4" fillId="8" borderId="0" xfId="0" applyFont="1" applyFill="1"/>
    <xf numFmtId="0" fontId="4" fillId="0" borderId="0" xfId="0" applyFont="1" applyAlignment="1">
      <alignment horizontal="center"/>
    </xf>
    <xf numFmtId="0" fontId="4" fillId="8" borderId="0" xfId="0" applyFont="1" applyFill="1" applyAlignment="1">
      <alignment horizontal="center"/>
    </xf>
    <xf numFmtId="0" fontId="20" fillId="0" borderId="6" xfId="0" applyFont="1" applyBorder="1" applyAlignment="1">
      <alignment vertical="top"/>
    </xf>
    <xf numFmtId="4" fontId="17" fillId="0" borderId="0" xfId="0" applyNumberFormat="1" applyFont="1" applyAlignment="1">
      <alignment horizontal="center" vertical="top"/>
    </xf>
    <xf numFmtId="4" fontId="17" fillId="0" borderId="3" xfId="0" applyNumberFormat="1" applyFont="1" applyBorder="1" applyAlignment="1">
      <alignment horizontal="center" vertical="top"/>
    </xf>
    <xf numFmtId="3" fontId="18" fillId="0" borderId="0" xfId="0" applyNumberFormat="1" applyFont="1" applyAlignment="1">
      <alignment horizontal="center" vertical="top"/>
    </xf>
    <xf numFmtId="0" fontId="27" fillId="0" borderId="0" xfId="0" applyFont="1"/>
    <xf numFmtId="0" fontId="28" fillId="0" borderId="0" xfId="0" applyFont="1"/>
    <xf numFmtId="0" fontId="23" fillId="5" borderId="0" xfId="4" applyFont="1" applyAlignment="1">
      <alignment horizontal="left"/>
    </xf>
    <xf numFmtId="164" fontId="18" fillId="0" borderId="0" xfId="0" applyNumberFormat="1" applyFont="1" applyAlignment="1">
      <alignment horizontal="right"/>
    </xf>
    <xf numFmtId="3" fontId="29" fillId="0" borderId="3" xfId="0" applyNumberFormat="1" applyFont="1" applyBorder="1" applyAlignment="1">
      <alignment vertical="top"/>
    </xf>
    <xf numFmtId="0" fontId="30" fillId="0" borderId="3" xfId="0" applyFont="1" applyBorder="1" applyAlignment="1">
      <alignment vertical="top"/>
    </xf>
    <xf numFmtId="3" fontId="31" fillId="0" borderId="0" xfId="0" applyNumberFormat="1" applyFont="1" applyAlignment="1">
      <alignment horizontal="right"/>
    </xf>
    <xf numFmtId="3" fontId="30" fillId="0" borderId="0" xfId="0" applyNumberFormat="1" applyFont="1" applyAlignment="1">
      <alignment horizontal="right"/>
    </xf>
    <xf numFmtId="0" fontId="30" fillId="0" borderId="0" xfId="0" applyFont="1" applyAlignment="1">
      <alignment horizontal="right"/>
    </xf>
    <xf numFmtId="0" fontId="30" fillId="0" borderId="0" xfId="0" applyFont="1"/>
    <xf numFmtId="3" fontId="30" fillId="0" borderId="0" xfId="0" applyNumberFormat="1" applyFont="1"/>
    <xf numFmtId="164" fontId="0" fillId="0" borderId="0" xfId="0" applyNumberFormat="1"/>
    <xf numFmtId="166" fontId="0" fillId="0" borderId="0" xfId="0" applyNumberFormat="1" applyAlignment="1">
      <alignment vertical="top"/>
    </xf>
    <xf numFmtId="3" fontId="19" fillId="0" borderId="3" xfId="0" applyNumberFormat="1" applyFont="1" applyBorder="1" applyAlignment="1">
      <alignment vertical="center"/>
    </xf>
    <xf numFmtId="164" fontId="19" fillId="0" borderId="0" xfId="0" applyNumberFormat="1" applyFont="1" applyAlignment="1">
      <alignment vertical="center"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wrapText="1"/>
    </xf>
    <xf numFmtId="3" fontId="32" fillId="0" borderId="0" xfId="0" applyNumberFormat="1" applyFont="1" applyAlignment="1">
      <alignment horizontal="center" vertical="top"/>
    </xf>
    <xf numFmtId="3" fontId="33" fillId="0" borderId="0" xfId="0" applyNumberFormat="1" applyFont="1" applyAlignment="1">
      <alignment horizontal="center" vertical="top"/>
    </xf>
    <xf numFmtId="3" fontId="34" fillId="0" borderId="0" xfId="0" applyNumberFormat="1" applyFont="1" applyAlignment="1">
      <alignment horizontal="center" vertical="top"/>
    </xf>
    <xf numFmtId="3" fontId="22" fillId="0" borderId="0" xfId="0" applyNumberFormat="1" applyFont="1" applyAlignment="1">
      <alignment horizontal="center" vertical="top"/>
    </xf>
    <xf numFmtId="3" fontId="35" fillId="0" borderId="0" xfId="0" applyNumberFormat="1" applyFont="1" applyAlignment="1">
      <alignment horizontal="right"/>
    </xf>
    <xf numFmtId="0" fontId="35" fillId="0" borderId="0" xfId="0" applyFont="1" applyAlignment="1">
      <alignment horizontal="right"/>
    </xf>
    <xf numFmtId="0" fontId="35" fillId="0" borderId="0" xfId="0" applyFont="1"/>
    <xf numFmtId="0" fontId="28" fillId="0" borderId="0" xfId="0" applyFont="1" applyAlignment="1">
      <alignment vertical="center" wrapText="1"/>
    </xf>
    <xf numFmtId="164" fontId="28" fillId="0" borderId="0" xfId="0" applyNumberFormat="1" applyFont="1" applyAlignment="1">
      <alignment vertical="center" wrapText="1"/>
    </xf>
    <xf numFmtId="3" fontId="36" fillId="0" borderId="3" xfId="0" applyNumberFormat="1" applyFont="1" applyBorder="1" applyAlignment="1">
      <alignment horizontal="center" vertical="center" wrapText="1"/>
    </xf>
    <xf numFmtId="0" fontId="28" fillId="0" borderId="3" xfId="0" applyFont="1" applyBorder="1" applyAlignment="1">
      <alignment vertical="center"/>
    </xf>
    <xf numFmtId="0" fontId="28" fillId="0" borderId="3" xfId="0" applyFont="1" applyBorder="1" applyAlignment="1">
      <alignment horizontal="left"/>
    </xf>
    <xf numFmtId="0" fontId="28" fillId="0" borderId="3" xfId="0" applyFont="1" applyBorder="1" applyAlignment="1">
      <alignment horizontal="center"/>
    </xf>
    <xf numFmtId="0" fontId="28" fillId="0" borderId="3" xfId="0" applyFont="1" applyBorder="1" applyAlignment="1">
      <alignment horizontal="center" vertical="center" wrapText="1"/>
    </xf>
    <xf numFmtId="0" fontId="28" fillId="0" borderId="3" xfId="0" applyFont="1" applyBorder="1" applyAlignment="1">
      <alignment horizontal="center" vertical="center"/>
    </xf>
    <xf numFmtId="164" fontId="37" fillId="0" borderId="0" xfId="0" applyNumberFormat="1" applyFont="1" applyAlignment="1">
      <alignment vertical="top"/>
    </xf>
    <xf numFmtId="0" fontId="38" fillId="0" borderId="0" xfId="0" applyFont="1" applyAlignment="1">
      <alignment vertical="top"/>
    </xf>
    <xf numFmtId="0" fontId="38" fillId="0" borderId="0" xfId="0" applyFont="1" applyAlignment="1">
      <alignment horizontal="right" vertical="top"/>
    </xf>
    <xf numFmtId="3" fontId="38" fillId="0" borderId="0" xfId="0" applyNumberFormat="1" applyFont="1" applyAlignment="1">
      <alignment horizontal="right" vertical="top"/>
    </xf>
    <xf numFmtId="3" fontId="38" fillId="0" borderId="0" xfId="0" applyNumberFormat="1" applyFont="1" applyAlignment="1">
      <alignment vertical="top"/>
    </xf>
    <xf numFmtId="10" fontId="38" fillId="0" borderId="0" xfId="0" applyNumberFormat="1" applyFont="1" applyAlignment="1">
      <alignment vertical="top"/>
    </xf>
    <xf numFmtId="164" fontId="36" fillId="0" borderId="0" xfId="0" applyNumberFormat="1" applyFont="1" applyAlignment="1">
      <alignment vertical="top"/>
    </xf>
    <xf numFmtId="164" fontId="28" fillId="0" borderId="0" xfId="0" applyNumberFormat="1" applyFont="1" applyAlignment="1">
      <alignment horizontal="right"/>
    </xf>
    <xf numFmtId="164" fontId="38" fillId="0" borderId="0" xfId="0" applyNumberFormat="1" applyFont="1" applyAlignment="1">
      <alignment horizontal="right"/>
    </xf>
    <xf numFmtId="164" fontId="28" fillId="0" borderId="0" xfId="0" applyNumberFormat="1" applyFont="1"/>
    <xf numFmtId="3" fontId="28" fillId="0" borderId="0" xfId="0" applyNumberFormat="1" applyFont="1" applyAlignment="1">
      <alignment vertical="top"/>
    </xf>
    <xf numFmtId="10" fontId="28" fillId="0" borderId="0" xfId="0" applyNumberFormat="1" applyFont="1" applyAlignment="1">
      <alignment vertical="top"/>
    </xf>
    <xf numFmtId="0" fontId="28" fillId="8" borderId="0" xfId="0" applyFont="1" applyFill="1"/>
    <xf numFmtId="164" fontId="36" fillId="0" borderId="0" xfId="0" applyNumberFormat="1" applyFont="1" applyAlignment="1">
      <alignment horizontal="right"/>
    </xf>
    <xf numFmtId="0" fontId="37" fillId="0" borderId="0" xfId="0" applyFont="1" applyAlignment="1">
      <alignment horizontal="right"/>
    </xf>
  </cellXfs>
  <cellStyles count="17">
    <cellStyle name="20 % - Aksentti1" xfId="2" builtinId="30"/>
    <cellStyle name="20 % - Aksentti2" xfId="3" builtinId="34"/>
    <cellStyle name="20 % - Aksentti4" xfId="4" builtinId="42"/>
    <cellStyle name="20 % - Aksentti5" xfId="5" builtinId="46"/>
    <cellStyle name="20 % - Aksentti6" xfId="6" builtinId="50"/>
    <cellStyle name="Erotin 2" xfId="14" xr:uid="{8351599F-6CD4-454A-B43D-EC3A1A00E2DD}"/>
    <cellStyle name="Normaali" xfId="0" builtinId="0"/>
    <cellStyle name="Normaali 2" xfId="9" xr:uid="{6B342695-28C1-46FF-95E5-33ECA52C01DA}"/>
    <cellStyle name="Normaali 2 2" xfId="13" xr:uid="{D7A08609-E256-49A7-B69C-34C4E547EBC8}"/>
    <cellStyle name="Normaali 3" xfId="11" xr:uid="{89741D09-E2CD-41E9-A288-C5A1786E2484}"/>
    <cellStyle name="Normaali 4" xfId="7" xr:uid="{FDC97960-C8D7-4170-A97D-2C114AA35ADC}"/>
    <cellStyle name="Normaali 5" xfId="8" xr:uid="{2DC759D6-5300-4432-80C1-8381DE7118D3}"/>
    <cellStyle name="Normaali 7" xfId="12" xr:uid="{7D08CEBA-BB3D-4390-B41E-B519240E2605}"/>
    <cellStyle name="Pilkku 2" xfId="10" xr:uid="{AD71D151-D978-4FDC-9063-27F948CD6333}"/>
    <cellStyle name="Pilkku 3" xfId="15" xr:uid="{89B2C3A1-2209-4D57-ABE7-CE62FD607AB6}"/>
    <cellStyle name="Prosenttia 2" xfId="1" xr:uid="{B240C9BD-204C-49C4-997F-157B90C4F371}"/>
    <cellStyle name="Prosenttia 3" xfId="16" xr:uid="{D458D253-B358-49D4-A438-527469F535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13</xdr:col>
      <xdr:colOff>9525</xdr:colOff>
      <xdr:row>60</xdr:row>
      <xdr:rowOff>133350</xdr:rowOff>
    </xdr:to>
    <xdr:sp macro="" textlink="">
      <xdr:nvSpPr>
        <xdr:cNvPr id="3" name="Tekstiruutu 2">
          <a:extLst>
            <a:ext uri="{FF2B5EF4-FFF2-40B4-BE49-F238E27FC236}">
              <a16:creationId xmlns:a16="http://schemas.microsoft.com/office/drawing/2014/main" id="{979CAED6-6AEE-480B-BD41-21AE913C659C}"/>
            </a:ext>
          </a:extLst>
        </xdr:cNvPr>
        <xdr:cNvSpPr txBox="1"/>
      </xdr:nvSpPr>
      <xdr:spPr>
        <a:xfrm>
          <a:off x="19050" y="19049"/>
          <a:ext cx="7915275" cy="9258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a:latin typeface="Work Sans" panose="00000500000000000000" pitchFamily="2" charset="0"/>
            </a:rPr>
            <a:t>							</a:t>
          </a:r>
          <a:r>
            <a:rPr lang="fi-FI" sz="1100" b="0" baseline="0">
              <a:latin typeface="Work Sans" panose="00000500000000000000" pitchFamily="2" charset="0"/>
            </a:rPr>
            <a:t>         9</a:t>
          </a:r>
          <a:r>
            <a:rPr lang="fi-FI" sz="1100" b="0">
              <a:latin typeface="Work Sans" panose="00000500000000000000" pitchFamily="2" charset="0"/>
            </a:rPr>
            <a:t>.10.2025</a:t>
          </a:r>
          <a:endParaRPr lang="fi-FI" sz="1400" b="1">
            <a:latin typeface="Work Sans" panose="00000500000000000000" pitchFamily="2" charset="0"/>
          </a:endParaRPr>
        </a:p>
        <a:p>
          <a:endParaRPr lang="fi-FI" sz="1400" b="1">
            <a:latin typeface="Work Sans" panose="00000500000000000000" pitchFamily="2" charset="0"/>
          </a:endParaRPr>
        </a:p>
        <a:p>
          <a:r>
            <a:rPr lang="fi-FI" sz="1400" b="1">
              <a:latin typeface="Work Sans" panose="00000500000000000000" pitchFamily="2" charset="0"/>
            </a:rPr>
            <a:t>Laskennallisiin</a:t>
          </a:r>
          <a:r>
            <a:rPr lang="fi-FI" sz="1400" b="1" baseline="0">
              <a:latin typeface="Work Sans" panose="00000500000000000000" pitchFamily="2" charset="0"/>
            </a:rPr>
            <a:t> verotuloihin perustuva valtionosuuden tasaus vuodelle 2026</a:t>
          </a:r>
          <a:endParaRPr lang="fi-FI" sz="1400" b="1">
            <a:latin typeface="Work Sans" panose="00000500000000000000" pitchFamily="2" charset="0"/>
          </a:endParaRPr>
        </a:p>
        <a:p>
          <a:endParaRPr lang="fi-FI" sz="1100">
            <a:latin typeface="Work Sans" panose="00000500000000000000" pitchFamily="2" charset="0"/>
          </a:endParaRPr>
        </a:p>
        <a:p>
          <a:r>
            <a:rPr lang="fi-FI" sz="1100">
              <a:latin typeface="Work Sans" panose="00000500000000000000" pitchFamily="2" charset="0"/>
            </a:rPr>
            <a:t>Verotuloihin perustuva valtionosuuden tasaus joko vähentää tai lisää kunnalle myönnettävää peruspalvelujen valtionosuutta. Laskelmassa käytetyt verotulot ovat </a:t>
          </a:r>
          <a:r>
            <a:rPr lang="fi-FI" sz="1100" b="0">
              <a:latin typeface="Work Sans" panose="00000500000000000000" pitchFamily="2" charset="0"/>
            </a:rPr>
            <a:t>pääosin laskennallisia, </a:t>
          </a:r>
          <a:r>
            <a:rPr lang="fi-FI" sz="1100" b="1">
              <a:latin typeface="Work Sans" panose="00000500000000000000" pitchFamily="2" charset="0"/>
            </a:rPr>
            <a:t>eikä kunnille jo kertyneitä verotuloja missään vaiheessa tasata kuntien kesken.</a:t>
          </a:r>
          <a:r>
            <a:rPr lang="fi-FI" sz="1100">
              <a:latin typeface="Work Sans" panose="00000500000000000000" pitchFamily="2" charset="0"/>
            </a:rPr>
            <a:t> </a:t>
          </a:r>
        </a:p>
        <a:p>
          <a:endParaRPr lang="fi-FI" sz="1100">
            <a:latin typeface="Work Sans" panose="00000500000000000000" pitchFamily="2" charset="0"/>
          </a:endParaRPr>
        </a:p>
        <a:p>
          <a:r>
            <a:rPr lang="fi-FI" sz="1100">
              <a:latin typeface="Work Sans" panose="00000500000000000000" pitchFamily="2" charset="0"/>
            </a:rPr>
            <a:t>Tasauslaskelmassa käytetään laskennallisia kunnallis- ja kiinteistöveroja, mutta yhteisöveron osalta maksettavaa yhteisöveroa sellaisenaan. Päivitetyssä laskelmassa on hyödynnetty Verohallinnon kuntakohtaista viimeisintä ennakkotietoa (per 29.9.) verovuoden 2024 maksettavista kunnallis- ja yhteisöveroista. Kiinteistöverotuksen osalta olemme hyödyntäneet kuntakohtaisia tilastotietoja valmistuneesta kiinteistöverotuksesta 2024. </a:t>
          </a:r>
        </a:p>
        <a:p>
          <a:endParaRPr lang="fi-FI" sz="1100">
            <a:latin typeface="Work Sans" panose="00000500000000000000" pitchFamily="2" charset="0"/>
          </a:endParaRPr>
        </a:p>
        <a:p>
          <a:r>
            <a:rPr lang="fi-FI" sz="1100">
              <a:latin typeface="Work Sans" panose="00000500000000000000" pitchFamily="2" charset="0"/>
            </a:rPr>
            <a:t>Tasauksen kuntakohtainen euromäärä perustuu siihen, miten paljon kunnan laskennallinen verotulo asukasta kohden eroaa Manner-Suomen keskiarvoon (tasausraja). Jos kunnan laskennallinen verotulo asukasta kohden on pienempi kuin tasausraja, kunta saa tasauslisää 90 prosentin tasoon kunnan laskennallisen verotulon ja tasausrajan erotuksesta. Kunnan valtionosuuksiin tehdään puolestaan tasausvähennys, mikäli kunnan laskennalliset verotulot asukasta kohden ovat suuremmat kuin tasausraja. Tasausvähennys on 10 prosenttia tasausrajan ylittävältä osalta. </a:t>
          </a:r>
        </a:p>
        <a:p>
          <a:endParaRPr lang="fi-FI" sz="1100">
            <a:latin typeface="Work Sans" panose="00000500000000000000" pitchFamily="2" charset="0"/>
          </a:endParaRPr>
        </a:p>
        <a:p>
          <a:r>
            <a:rPr lang="fi-FI" sz="1100">
              <a:latin typeface="Work Sans" panose="00000500000000000000" pitchFamily="2" charset="0"/>
            </a:rPr>
            <a:t>Kunnallisveron laskennallisuus tulee siitä, että kuntakohtainen kunnallisvero lasketaan verovuoden kuntakohtaisilla verotettavilla tuloilla ja Manner-Suomen keskimääräisellä (verotettavilla tuloilla painotetulla) verovuoden 2024 tuloveroprosentilla (7,47). Näin ollen kunnallisvero on vertailukelpoinen kuntien kesken eikä kunta myöskään itse pysty vaikuttamaan tasaukseen muuttamalla tuloveroprosenttiaan. Laskennallisen kunnallisveron osuus tasauksessa on 100.</a:t>
          </a:r>
        </a:p>
        <a:p>
          <a:endParaRPr lang="fi-FI" sz="1100">
            <a:latin typeface="Work Sans" panose="00000500000000000000" pitchFamily="2" charset="0"/>
          </a:endParaRPr>
        </a:p>
        <a:p>
          <a:r>
            <a:rPr lang="fi-FI" sz="1100">
              <a:latin typeface="Work Sans" panose="00000500000000000000" pitchFamily="2" charset="0"/>
            </a:rPr>
            <a:t>Kiinteistöveron laskennallisuus tulee siitä, että kuntakohtainen kiinteistövero lasketaan eri kiinteistötyyppien verovuoden kuntakohtaisilla verotusarvoilla ja Manner-Suomen keskimääräisillä (verotusarvoilla painotetuilla) kiinteistöveroprosenteilla. Näin ollen myös kiinteistövero on vertailukelpoinen kuntien kesken eikä kunta itse voi vaikuttaa tasaukseen muuttamalla omia kiinteistöveroprosenttejaan. Laskennallisen kiinteistöveron osuus tasauksessa on 50 %. Voimalaitokset eivät ole mukana tasauksessa, poikkeuksena vain ydinvoimalaitokset. Ne huomioidaan tasauksessa yleisen rakennuksen keskimääräisellä kiinteistöveroprosentilla.</a:t>
          </a:r>
        </a:p>
        <a:p>
          <a:endParaRPr lang="fi-FI" sz="1100">
            <a:latin typeface="Work Sans" panose="00000500000000000000" pitchFamily="2" charset="0"/>
          </a:endParaRPr>
        </a:p>
        <a:p>
          <a:r>
            <a:rPr lang="fi-FI" sz="1100">
              <a:latin typeface="Work Sans" panose="00000500000000000000" pitchFamily="2" charset="0"/>
            </a:rPr>
            <a:t>Laskennallisten</a:t>
          </a:r>
          <a:r>
            <a:rPr lang="fi-FI" sz="1100" baseline="0">
              <a:latin typeface="Work Sans" panose="00000500000000000000" pitchFamily="2" charset="0"/>
            </a:rPr>
            <a:t> kunnallis- ja kiinteistäverojen yksityiskohtaiset laskelmat löytyvät omissa t</a:t>
          </a:r>
          <a:r>
            <a:rPr lang="fi-FI" sz="1100">
              <a:latin typeface="Work Sans" panose="00000500000000000000" pitchFamily="2" charset="0"/>
            </a:rPr>
            <a:t>aulukoissa. Lisäksi taulukossa löytyvät myös eri verolajien asukaskohtaiset verotulot. Vertailemalla Manner-Suomen keskimääräisiin asukaskohtaisiin lukuihin pystyy paremmin hahmottamaan mitkä verolajit pääsääntöisesti vaikuttavat oman kunnan tasaukseen.</a:t>
          </a:r>
          <a:r>
            <a:rPr lang="fi-FI" sz="1100" baseline="0">
              <a:latin typeface="Work Sans" panose="00000500000000000000" pitchFamily="2" charset="0"/>
            </a:rPr>
            <a:t> Kuntia voi lajitella myös maakunnittain, jolloin vertailu oman alueen kuntien kesken onnistuu.</a:t>
          </a:r>
          <a:endParaRPr lang="fi-FI" sz="1100">
            <a:latin typeface="Work Sans" panose="00000500000000000000" pitchFamily="2" charset="0"/>
          </a:endParaRPr>
        </a:p>
        <a:p>
          <a:endParaRPr lang="fi-FI" sz="1100">
            <a:latin typeface="Work Sans" panose="00000500000000000000" pitchFamily="2" charset="0"/>
          </a:endParaRPr>
        </a:p>
        <a:p>
          <a:endParaRPr lang="fi-FI" sz="1100">
            <a:latin typeface="Work Sans" panose="00000500000000000000" pitchFamily="2" charset="0"/>
          </a:endParaRPr>
        </a:p>
        <a:p>
          <a:endParaRPr lang="fi-FI" sz="1100">
            <a:latin typeface="Work Sans" panose="00000500000000000000" pitchFamily="2" charset="0"/>
          </a:endParaRPr>
        </a:p>
        <a:p>
          <a:r>
            <a:rPr lang="fi-FI" sz="1100" b="1">
              <a:latin typeface="Work Sans" panose="00000500000000000000" pitchFamily="2" charset="0"/>
            </a:rPr>
            <a:t>Lisätietoja Kuntaliitossa antavat: </a:t>
          </a:r>
        </a:p>
        <a:p>
          <a:r>
            <a:rPr lang="fi-FI" sz="1100">
              <a:latin typeface="Work Sans" panose="00000500000000000000" pitchFamily="2" charset="0"/>
            </a:rPr>
            <a:t>   </a:t>
          </a:r>
        </a:p>
        <a:p>
          <a:r>
            <a:rPr lang="fi-FI" sz="1100">
              <a:latin typeface="Work Sans" panose="00000500000000000000" pitchFamily="2" charset="0"/>
            </a:rPr>
            <a:t>Benjamin Strandberg </a:t>
          </a:r>
        </a:p>
        <a:p>
          <a:r>
            <a:rPr lang="fi-FI" sz="1100">
              <a:latin typeface="Work Sans" panose="00000500000000000000" pitchFamily="2" charset="0"/>
            </a:rPr>
            <a:t>Asiantuntija, verotus </a:t>
          </a:r>
        </a:p>
        <a:p>
          <a:r>
            <a:rPr lang="fi-FI" sz="1100">
              <a:latin typeface="Work Sans" panose="00000500000000000000" pitchFamily="2" charset="0"/>
            </a:rPr>
            <a:t>Puh. 09 771 2082, 050 594 0603 </a:t>
          </a:r>
        </a:p>
        <a:p>
          <a:r>
            <a:rPr lang="fi-FI" sz="1100">
              <a:latin typeface="Work Sans" panose="00000500000000000000" pitchFamily="2" charset="0"/>
            </a:rPr>
            <a:t>Benjamin.Strandberg@kuntaliitto.fi  </a:t>
          </a:r>
        </a:p>
        <a:p>
          <a:r>
            <a:rPr lang="fi-FI" sz="1100">
              <a:latin typeface="Work Sans" panose="00000500000000000000" pitchFamily="2" charset="0"/>
            </a:rPr>
            <a:t> </a:t>
          </a:r>
        </a:p>
        <a:p>
          <a:r>
            <a:rPr lang="fi-FI" sz="1100">
              <a:latin typeface="Work Sans" panose="00000500000000000000" pitchFamily="2" charset="0"/>
            </a:rPr>
            <a:t> </a:t>
          </a:r>
        </a:p>
        <a:p>
          <a:r>
            <a:rPr lang="fi-FI" sz="1100">
              <a:latin typeface="Work Sans" panose="00000500000000000000" pitchFamily="2" charset="0"/>
            </a:rPr>
            <a:t>Olli Riikonen</a:t>
          </a:r>
          <a:br>
            <a:rPr lang="fi-FI" sz="1100">
              <a:latin typeface="Work Sans" panose="00000500000000000000" pitchFamily="2" charset="0"/>
            </a:rPr>
          </a:br>
          <a:r>
            <a:rPr lang="fi-FI" sz="1100">
              <a:latin typeface="Work Sans" panose="00000500000000000000" pitchFamily="2" charset="0"/>
            </a:rPr>
            <a:t>Erityisasiantuntija, valtionosuudet</a:t>
          </a:r>
          <a:br>
            <a:rPr lang="fi-FI" sz="1100">
              <a:latin typeface="Work Sans" panose="00000500000000000000" pitchFamily="2" charset="0"/>
            </a:rPr>
          </a:br>
          <a:r>
            <a:rPr lang="fi-FI" sz="1100">
              <a:latin typeface="Work Sans" panose="00000500000000000000" pitchFamily="2" charset="0"/>
            </a:rPr>
            <a:t>Puh. 09 771 2258, 050 477 5619, </a:t>
          </a:r>
        </a:p>
        <a:p>
          <a:r>
            <a:rPr lang="fi-FI" sz="1100">
              <a:latin typeface="Work Sans" panose="00000500000000000000" pitchFamily="2" charset="0"/>
            </a:rPr>
            <a:t>Olli.Riikonen@kuntaliitto.fi </a:t>
          </a:r>
        </a:p>
        <a:p>
          <a:r>
            <a:rPr lang="fi-FI" sz="1100">
              <a:latin typeface="Work Sans" panose="00000500000000000000" pitchFamily="2" charset="0"/>
            </a:rPr>
            <a:t> </a:t>
          </a:r>
        </a:p>
        <a:p>
          <a:endParaRPr lang="fi-FI" sz="1100">
            <a:latin typeface="Work Sans" panose="00000500000000000000" pitchFamily="2" charset="0"/>
          </a:endParaRPr>
        </a:p>
        <a:p>
          <a:endParaRPr lang="fi-FI" sz="1100">
            <a:latin typeface="Work Sa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64188</xdr:colOff>
      <xdr:row>2</xdr:row>
      <xdr:rowOff>48339</xdr:rowOff>
    </xdr:from>
    <xdr:to>
      <xdr:col>8</xdr:col>
      <xdr:colOff>1073840</xdr:colOff>
      <xdr:row>5</xdr:row>
      <xdr:rowOff>115956</xdr:rowOff>
    </xdr:to>
    <xdr:sp macro="" textlink="">
      <xdr:nvSpPr>
        <xdr:cNvPr id="2" name="Tekstiruutu 1">
          <a:extLst>
            <a:ext uri="{FF2B5EF4-FFF2-40B4-BE49-F238E27FC236}">
              <a16:creationId xmlns:a16="http://schemas.microsoft.com/office/drawing/2014/main" id="{D8EA0138-31C2-B7A2-6071-5116AE6883A4}"/>
            </a:ext>
          </a:extLst>
        </xdr:cNvPr>
        <xdr:cNvSpPr txBox="1"/>
      </xdr:nvSpPr>
      <xdr:spPr>
        <a:xfrm>
          <a:off x="64188" y="572904"/>
          <a:ext cx="9584913" cy="58666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000">
              <a:latin typeface="Work Sans" panose="00000500000000000000" pitchFamily="2" charset="0"/>
            </a:rPr>
            <a:t>Alla</a:t>
          </a:r>
          <a:r>
            <a:rPr lang="fi-FI" sz="1000" baseline="0">
              <a:latin typeface="Work Sans" panose="00000500000000000000" pitchFamily="2" charset="0"/>
            </a:rPr>
            <a:t> olevassa t</a:t>
          </a:r>
          <a:r>
            <a:rPr lang="fi-FI" sz="1000">
              <a:latin typeface="Work Sans" panose="00000500000000000000" pitchFamily="2" charset="0"/>
            </a:rPr>
            <a:t>aulukossa</a:t>
          </a:r>
          <a:r>
            <a:rPr lang="fi-FI" sz="1000" baseline="0">
              <a:latin typeface="Work Sans" panose="00000500000000000000" pitchFamily="2" charset="0"/>
            </a:rPr>
            <a:t> esitetään </a:t>
          </a:r>
          <a:r>
            <a:rPr lang="fi-FI" sz="1000" b="1" baseline="0">
              <a:latin typeface="Work Sans" panose="00000500000000000000" pitchFamily="2" charset="0"/>
            </a:rPr>
            <a:t>ennakollinen</a:t>
          </a:r>
          <a:r>
            <a:rPr lang="fi-FI" sz="1000" baseline="0">
              <a:latin typeface="Work Sans" panose="00000500000000000000" pitchFamily="2" charset="0"/>
            </a:rPr>
            <a:t> </a:t>
          </a:r>
          <a:r>
            <a:rPr lang="fi-FI" sz="1000" b="1" baseline="0">
              <a:latin typeface="Work Sans" panose="00000500000000000000" pitchFamily="2" charset="0"/>
            </a:rPr>
            <a:t>laskelma</a:t>
          </a:r>
          <a:r>
            <a:rPr lang="fi-FI" sz="1000" baseline="0">
              <a:latin typeface="Work Sans" panose="00000500000000000000" pitchFamily="2" charset="0"/>
            </a:rPr>
            <a:t> verotuloihin perustuvasta valtionosuuden tasauksesta </a:t>
          </a:r>
          <a:r>
            <a:rPr lang="fi-FI" sz="1000" b="1" baseline="0">
              <a:latin typeface="Work Sans" panose="00000500000000000000" pitchFamily="2" charset="0"/>
            </a:rPr>
            <a:t>vuodelle 2026</a:t>
          </a:r>
          <a:r>
            <a:rPr lang="fi-FI" sz="1000" baseline="0">
              <a:latin typeface="Work Sans" panose="00000500000000000000" pitchFamily="2" charset="0"/>
            </a:rPr>
            <a:t>. </a:t>
          </a:r>
        </a:p>
        <a:p>
          <a:pPr algn="ctr"/>
          <a:r>
            <a:rPr lang="fi-FI" sz="1000" baseline="0">
              <a:latin typeface="Work Sans" panose="00000500000000000000" pitchFamily="2" charset="0"/>
            </a:rPr>
            <a:t>Lisätietoa laskennallisten verotulojen laskennasta omissa taulukoissa (</a:t>
          </a:r>
          <a:r>
            <a:rPr lang="fi-FI" sz="1000" baseline="0">
              <a:solidFill>
                <a:schemeClr val="dk1"/>
              </a:solidFill>
              <a:effectLst/>
              <a:latin typeface="Work Sans" panose="00000500000000000000" pitchFamily="2" charset="0"/>
              <a:ea typeface="+mn-ea"/>
              <a:cs typeface="+mn-cs"/>
            </a:rPr>
            <a:t>sinisessä ja vihreässä) sekä </a:t>
          </a:r>
          <a:r>
            <a:rPr lang="fi-FI" sz="1000" baseline="0">
              <a:latin typeface="Work Sans" panose="00000500000000000000" pitchFamily="2" charset="0"/>
            </a:rPr>
            <a:t>solukommenteissa rivillä 10 alla.  </a:t>
          </a:r>
          <a:endParaRPr lang="fi-FI" sz="1000">
            <a:latin typeface="Work Sans" panose="00000500000000000000" pitchFamily="2" charset="0"/>
          </a:endParaRPr>
        </a:p>
      </xdr:txBody>
    </xdr:sp>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9F4D-87B7-406C-BC17-C042356F81EB}">
  <sheetPr>
    <tabColor theme="3" tint="0.79998168889431442"/>
  </sheetPr>
  <dimension ref="A1"/>
  <sheetViews>
    <sheetView tabSelected="1" workbookViewId="0"/>
  </sheetViews>
  <sheetFormatPr defaultRowHeight="11.5"/>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75DEA-CB7A-46A7-A065-581220F6FDF7}">
  <sheetPr>
    <tabColor theme="7"/>
  </sheetPr>
  <dimension ref="A1:AA303"/>
  <sheetViews>
    <sheetView zoomScaleNormal="100" workbookViewId="0">
      <pane xSplit="3" ySplit="10" topLeftCell="D11" activePane="bottomRight" state="frozen"/>
      <selection pane="topRight" activeCell="C1" sqref="C1"/>
      <selection pane="bottomLeft" activeCell="A12" sqref="A12"/>
      <selection pane="bottomRight" activeCell="A10" sqref="A10"/>
    </sheetView>
  </sheetViews>
  <sheetFormatPr defaultRowHeight="14"/>
  <cols>
    <col min="1" max="2" width="10.6328125" customWidth="1"/>
    <col min="3" max="3" width="27.90625" style="19" customWidth="1"/>
    <col min="4" max="4" width="17.453125" customWidth="1"/>
    <col min="5" max="5" width="17" customWidth="1"/>
    <col min="6" max="6" width="17.54296875" customWidth="1"/>
    <col min="7" max="7" width="18.08984375" customWidth="1"/>
    <col min="8" max="8" width="18.6328125" bestFit="1" customWidth="1"/>
    <col min="9" max="9" width="15.90625" bestFit="1" customWidth="1"/>
    <col min="10" max="10" width="19.90625" customWidth="1"/>
    <col min="11" max="11" width="17.08984375" style="44" customWidth="1"/>
    <col min="12" max="12" width="5.453125" customWidth="1"/>
    <col min="13" max="13" width="0" hidden="1" customWidth="1"/>
    <col min="14" max="14" width="15.54296875" hidden="1" customWidth="1"/>
    <col min="15" max="15" width="12.54296875" hidden="1" customWidth="1"/>
    <col min="16" max="18" width="0" hidden="1" customWidth="1"/>
    <col min="19" max="19" width="15.7265625" style="116" customWidth="1"/>
    <col min="20" max="20" width="0" style="69" hidden="1" customWidth="1"/>
    <col min="21" max="21" width="15.54296875" style="69" hidden="1" customWidth="1"/>
    <col min="22" max="22" width="12.54296875" style="69" hidden="1" customWidth="1"/>
    <col min="23" max="25" width="0" style="69" hidden="1" customWidth="1"/>
    <col min="26" max="26" width="10.81640625" style="69" bestFit="1" customWidth="1"/>
    <col min="27" max="27" width="10.453125" style="69" bestFit="1" customWidth="1"/>
  </cols>
  <sheetData>
    <row r="1" spans="1:27" ht="25.5">
      <c r="A1" s="54" t="s">
        <v>910</v>
      </c>
      <c r="B1" s="54"/>
      <c r="D1" s="7"/>
      <c r="S1" s="91"/>
    </row>
    <row r="2" spans="1:27" ht="15.75" customHeight="1">
      <c r="A2" s="15" t="s">
        <v>922</v>
      </c>
      <c r="B2" s="15"/>
      <c r="D2" s="7"/>
      <c r="K2" s="1"/>
      <c r="S2" s="91"/>
    </row>
    <row r="3" spans="1:27">
      <c r="A3" s="6"/>
      <c r="B3" s="6"/>
      <c r="D3" s="7"/>
      <c r="S3" s="92"/>
    </row>
    <row r="4" spans="1:27">
      <c r="A4" s="6"/>
      <c r="B4" s="6"/>
      <c r="D4" s="7"/>
      <c r="J4" s="6" t="s">
        <v>0</v>
      </c>
      <c r="K4" s="16">
        <v>90</v>
      </c>
      <c r="S4" s="92"/>
    </row>
    <row r="5" spans="1:27" ht="24.75" customHeight="1">
      <c r="A5" s="6"/>
      <c r="B5" s="6"/>
      <c r="D5" s="7"/>
      <c r="J5" s="9" t="s">
        <v>1</v>
      </c>
      <c r="K5" s="16">
        <v>10</v>
      </c>
      <c r="S5" s="92"/>
    </row>
    <row r="6" spans="1:27" ht="13.25" customHeight="1">
      <c r="A6" s="6"/>
      <c r="B6" s="6"/>
      <c r="D6" s="7"/>
      <c r="J6" s="6" t="s">
        <v>2</v>
      </c>
      <c r="K6" s="16">
        <v>100</v>
      </c>
      <c r="S6" s="92"/>
    </row>
    <row r="7" spans="1:27" ht="28">
      <c r="A7" s="6"/>
      <c r="B7" s="6"/>
      <c r="D7" s="27" t="s">
        <v>3</v>
      </c>
      <c r="E7" s="28" t="s">
        <v>4</v>
      </c>
      <c r="F7" s="29" t="s">
        <v>5</v>
      </c>
      <c r="G7" s="30" t="s">
        <v>6</v>
      </c>
      <c r="J7" s="16"/>
      <c r="S7" s="93"/>
    </row>
    <row r="8" spans="1:27" s="20" customFormat="1" ht="28">
      <c r="D8" s="32" t="s">
        <v>7</v>
      </c>
      <c r="E8" s="32" t="s">
        <v>7</v>
      </c>
      <c r="F8" s="32" t="s">
        <v>7</v>
      </c>
      <c r="I8" s="31"/>
      <c r="K8" s="31"/>
      <c r="Q8" s="82"/>
      <c r="S8" s="93"/>
      <c r="T8" s="94"/>
      <c r="U8" s="94"/>
      <c r="V8" s="94"/>
      <c r="W8" s="94"/>
      <c r="X8" s="95"/>
      <c r="Y8" s="94"/>
      <c r="Z8" s="94"/>
      <c r="AA8" s="94"/>
    </row>
    <row r="9" spans="1:27" s="21" customFormat="1" ht="56">
      <c r="A9" s="55"/>
      <c r="B9" s="55"/>
      <c r="C9" s="55"/>
      <c r="D9" s="59">
        <v>100</v>
      </c>
      <c r="E9" s="59">
        <v>100</v>
      </c>
      <c r="F9" s="59">
        <v>50</v>
      </c>
      <c r="G9" s="81"/>
      <c r="H9" s="57" t="s">
        <v>8</v>
      </c>
      <c r="I9" s="58" t="s">
        <v>9</v>
      </c>
      <c r="J9" s="58" t="s">
        <v>10</v>
      </c>
      <c r="K9" s="43" t="s">
        <v>11</v>
      </c>
      <c r="N9" s="58" t="s">
        <v>10</v>
      </c>
      <c r="O9" s="43" t="s">
        <v>11</v>
      </c>
      <c r="S9" s="96" t="s">
        <v>924</v>
      </c>
      <c r="T9" s="97"/>
      <c r="U9" s="98" t="s">
        <v>10</v>
      </c>
      <c r="V9" s="99" t="s">
        <v>11</v>
      </c>
      <c r="W9" s="97"/>
      <c r="X9" s="97"/>
      <c r="Y9" s="97"/>
      <c r="Z9" s="100" t="s">
        <v>925</v>
      </c>
      <c r="AA9" s="101" t="s">
        <v>926</v>
      </c>
    </row>
    <row r="10" spans="1:27" s="26" customFormat="1" ht="32.25" customHeight="1">
      <c r="A10" s="83" t="s">
        <v>920</v>
      </c>
      <c r="B10" s="84" t="s">
        <v>919</v>
      </c>
      <c r="C10" s="22" t="s">
        <v>12</v>
      </c>
      <c r="D10" s="23">
        <f>SUM(D11:D302)</f>
        <v>9482539288.8052368</v>
      </c>
      <c r="E10" s="23">
        <f>SUM(E11:E302)</f>
        <v>1663297126.9506187</v>
      </c>
      <c r="F10" s="23">
        <f>SUM(F11:F302)</f>
        <v>1147087374.2587497</v>
      </c>
      <c r="G10" s="23">
        <f>SUM(G11:G302)</f>
        <v>12292923790.014614</v>
      </c>
      <c r="H10" s="24">
        <v>2205.6799999999998</v>
      </c>
      <c r="I10" s="25"/>
      <c r="J10" s="25"/>
      <c r="K10" s="23">
        <f>SUM(K11:K302)</f>
        <v>784017935.6126076</v>
      </c>
      <c r="N10" s="25"/>
      <c r="O10" s="23">
        <v>786013733.64181185</v>
      </c>
      <c r="S10" s="102">
        <v>786426763.71321559</v>
      </c>
      <c r="T10" s="103"/>
      <c r="U10" s="104"/>
      <c r="V10" s="105">
        <v>786013733.64181185</v>
      </c>
      <c r="W10" s="103"/>
      <c r="X10" s="103"/>
      <c r="Y10" s="103"/>
      <c r="Z10" s="106">
        <v>-2408828.1006079912</v>
      </c>
      <c r="AA10" s="107">
        <f>Z10/K10</f>
        <v>-3.0724145344019544E-3</v>
      </c>
    </row>
    <row r="11" spans="1:27" ht="15" customHeight="1">
      <c r="A11" t="s">
        <v>253</v>
      </c>
      <c r="B11" s="60">
        <v>14</v>
      </c>
      <c r="C11" s="19" t="s">
        <v>254</v>
      </c>
      <c r="D11" s="18">
        <f>'Lask. kunnallisvero 2024'!H11</f>
        <v>10829159.796758242</v>
      </c>
      <c r="E11" s="18">
        <v>2207601.2982921586</v>
      </c>
      <c r="F11" s="18">
        <f>'Lask. kiinteistövero 2024'!V11*1000</f>
        <v>1422981.3487500001</v>
      </c>
      <c r="G11" s="18">
        <f t="shared" ref="G11:G74" si="0">SUM(D11:F11)</f>
        <v>14459742.443800401</v>
      </c>
      <c r="H11" s="18">
        <f>G11/'Lask. kunnallisvero 2024'!D11</f>
        <v>1586.7159490618239</v>
      </c>
      <c r="I11" s="71">
        <f t="shared" ref="I11:I74" si="1">$H$10-H11</f>
        <v>618.96405093817589</v>
      </c>
      <c r="J11" s="71">
        <f t="shared" ref="J11:J74" si="2">IF(I11&gt;0,I11*$K$4/100,IF(I11&lt;0,I11*$K$5/100))</f>
        <v>557.06764584435825</v>
      </c>
      <c r="K11" s="45">
        <f>J11*'Lask. kunnallisvero 2024'!D11</f>
        <v>5076557.4565796368</v>
      </c>
      <c r="N11" s="71">
        <v>557.56454598349933</v>
      </c>
      <c r="O11" s="45">
        <v>5081085.7075476293</v>
      </c>
      <c r="Q11" s="79">
        <f>J11-N11</f>
        <v>-0.49690013914107567</v>
      </c>
      <c r="R11" s="79">
        <f>K11-O11</f>
        <v>-4528.2509679924697</v>
      </c>
      <c r="S11" s="108">
        <v>5085332.8608922837</v>
      </c>
      <c r="U11" s="109">
        <v>557.56454598349933</v>
      </c>
      <c r="V11" s="110">
        <v>5081085.7075476293</v>
      </c>
      <c r="X11" s="111">
        <v>-0.49690013914107567</v>
      </c>
      <c r="Y11" s="111">
        <v>-4528.2509679924697</v>
      </c>
      <c r="Z11" s="112">
        <v>-8775.4043126469478</v>
      </c>
      <c r="AA11" s="113">
        <f>Z11/K11</f>
        <v>-1.7286132162797252E-3</v>
      </c>
    </row>
    <row r="12" spans="1:27" ht="15" customHeight="1">
      <c r="A12" t="s">
        <v>123</v>
      </c>
      <c r="B12" s="60">
        <v>17</v>
      </c>
      <c r="C12" s="19" t="s">
        <v>124</v>
      </c>
      <c r="D12" s="18">
        <f>'Lask. kunnallisvero 2024'!H12</f>
        <v>2959600.3050000002</v>
      </c>
      <c r="E12" s="18">
        <v>217695.82089926346</v>
      </c>
      <c r="F12" s="18">
        <f>'Lask. kiinteistövero 2024'!V12*1000</f>
        <v>222221.26294999995</v>
      </c>
      <c r="G12" s="18">
        <f t="shared" si="0"/>
        <v>3399517.3888492635</v>
      </c>
      <c r="H12" s="18">
        <f>G12/'Lask. kunnallisvero 2024'!D12</f>
        <v>1394.9599461835303</v>
      </c>
      <c r="I12" s="71">
        <f t="shared" si="1"/>
        <v>810.72005381646954</v>
      </c>
      <c r="J12" s="71">
        <f t="shared" si="2"/>
        <v>729.64804843482261</v>
      </c>
      <c r="K12" s="45">
        <f>J12*'Lask. kunnallisvero 2024'!D12</f>
        <v>1778152.2940356627</v>
      </c>
      <c r="N12" s="71">
        <v>729.98130788663514</v>
      </c>
      <c r="O12" s="45">
        <v>1778964.4473197297</v>
      </c>
      <c r="Q12" s="79">
        <f t="shared" ref="Q12:Q75" si="3">J12-N12</f>
        <v>-0.33325945181252337</v>
      </c>
      <c r="R12" s="79">
        <f t="shared" ref="R12:R75" si="4">K12-O12</f>
        <v>-812.15328406705521</v>
      </c>
      <c r="S12" s="108">
        <v>1779478.6946202321</v>
      </c>
      <c r="U12" s="109">
        <v>729.98130788663514</v>
      </c>
      <c r="V12" s="110">
        <v>1778964.4473197297</v>
      </c>
      <c r="X12" s="111">
        <v>-0.33325945181252337</v>
      </c>
      <c r="Y12" s="111">
        <v>-812.15328406705521</v>
      </c>
      <c r="Z12" s="112">
        <v>-1326.4005845694337</v>
      </c>
      <c r="AA12" s="113">
        <f t="shared" ref="AA12:AA35" si="5">Z12/K12</f>
        <v>-7.4594318440467133E-4</v>
      </c>
    </row>
    <row r="13" spans="1:27" ht="15" customHeight="1">
      <c r="A13" t="s">
        <v>173</v>
      </c>
      <c r="B13" s="60">
        <v>14</v>
      </c>
      <c r="C13" s="19" t="s">
        <v>174</v>
      </c>
      <c r="D13" s="18">
        <f>'Lask. kunnallisvero 2024'!H13</f>
        <v>12884088.58640625</v>
      </c>
      <c r="E13" s="18">
        <v>1864121.6261020831</v>
      </c>
      <c r="F13" s="18">
        <f>'Lask. kiinteistövero 2024'!V13*1000</f>
        <v>1827987.0568000004</v>
      </c>
      <c r="G13" s="18">
        <f t="shared" si="0"/>
        <v>16576197.269308332</v>
      </c>
      <c r="H13" s="18">
        <f>G13/'Lask. kunnallisvero 2024'!D13</f>
        <v>1516.1618283461385</v>
      </c>
      <c r="I13" s="71">
        <f t="shared" si="1"/>
        <v>689.51817165386137</v>
      </c>
      <c r="J13" s="71">
        <f t="shared" si="2"/>
        <v>620.56635448847521</v>
      </c>
      <c r="K13" s="45">
        <f>J13*'Lask. kunnallisvero 2024'!D13</f>
        <v>6784651.9536224995</v>
      </c>
      <c r="N13" s="71">
        <v>621.60573478186666</v>
      </c>
      <c r="O13" s="45">
        <v>6796015.4983701482</v>
      </c>
      <c r="Q13" s="79">
        <f t="shared" si="3"/>
        <v>-1.0393802933914458</v>
      </c>
      <c r="R13" s="79">
        <f t="shared" si="4"/>
        <v>-11363.544747648761</v>
      </c>
      <c r="S13" s="108">
        <v>6798899.9712201059</v>
      </c>
      <c r="U13" s="109">
        <v>621.60573478186666</v>
      </c>
      <c r="V13" s="110">
        <v>6796015.4983701482</v>
      </c>
      <c r="X13" s="111">
        <v>-1.0393802933914458</v>
      </c>
      <c r="Y13" s="111">
        <v>-11363.544747648761</v>
      </c>
      <c r="Z13" s="112">
        <v>-14248.017597606406</v>
      </c>
      <c r="AA13" s="113">
        <f t="shared" si="5"/>
        <v>-2.1000366260496271E-3</v>
      </c>
    </row>
    <row r="14" spans="1:27" ht="15" customHeight="1">
      <c r="A14" t="s">
        <v>209</v>
      </c>
      <c r="B14" s="60">
        <v>7</v>
      </c>
      <c r="C14" s="19" t="s">
        <v>210</v>
      </c>
      <c r="D14" s="18">
        <f>'Lask. kunnallisvero 2024'!H14</f>
        <v>11642313.849111112</v>
      </c>
      <c r="E14" s="18">
        <v>1275944.0011241152</v>
      </c>
      <c r="F14" s="18">
        <f>'Lask. kiinteistövero 2024'!V14*1000</f>
        <v>1940874.3356500003</v>
      </c>
      <c r="G14" s="18">
        <f t="shared" si="0"/>
        <v>14859132.185885228</v>
      </c>
      <c r="H14" s="18">
        <f>G14/'Lask. kunnallisvero 2024'!D14</f>
        <v>1864.8509269434273</v>
      </c>
      <c r="I14" s="71">
        <f t="shared" si="1"/>
        <v>340.8290730565725</v>
      </c>
      <c r="J14" s="71">
        <f t="shared" si="2"/>
        <v>306.74616575091522</v>
      </c>
      <c r="K14" s="45">
        <f>J14*'Lask. kunnallisvero 2024'!D14</f>
        <v>2444153.4487032923</v>
      </c>
      <c r="N14" s="71">
        <v>306.41244950488385</v>
      </c>
      <c r="O14" s="45">
        <v>2441494.3976549148</v>
      </c>
      <c r="Q14" s="79">
        <f t="shared" si="3"/>
        <v>0.33371624603137207</v>
      </c>
      <c r="R14" s="79">
        <f t="shared" si="4"/>
        <v>2659.0510483775288</v>
      </c>
      <c r="S14" s="108">
        <v>2436554.619569317</v>
      </c>
      <c r="U14" s="109">
        <v>306.41244950488385</v>
      </c>
      <c r="V14" s="110">
        <v>2441494.3976549148</v>
      </c>
      <c r="X14" s="111">
        <v>0.33371624603137207</v>
      </c>
      <c r="Y14" s="111">
        <v>2659.0510483775288</v>
      </c>
      <c r="Z14" s="112">
        <v>7598.8291339753196</v>
      </c>
      <c r="AA14" s="113">
        <f t="shared" si="5"/>
        <v>3.1089820232059326E-3</v>
      </c>
    </row>
    <row r="15" spans="1:27" ht="15" customHeight="1">
      <c r="A15" t="s">
        <v>39</v>
      </c>
      <c r="B15" s="60">
        <v>1</v>
      </c>
      <c r="C15" s="19" t="s">
        <v>40</v>
      </c>
      <c r="D15" s="18">
        <f>'Lask. kunnallisvero 2024'!H15</f>
        <v>7973416.7040337082</v>
      </c>
      <c r="E15" s="18">
        <v>720263.54275308305</v>
      </c>
      <c r="F15" s="18">
        <f>'Lask. kiinteistövero 2024'!V15*1000</f>
        <v>560949.85240000009</v>
      </c>
      <c r="G15" s="18">
        <f t="shared" si="0"/>
        <v>9254630.0991867911</v>
      </c>
      <c r="H15" s="18">
        <f>G15/'Lask. kunnallisvero 2024'!D15</f>
        <v>1969.0702338695301</v>
      </c>
      <c r="I15" s="71">
        <f t="shared" si="1"/>
        <v>236.60976613046978</v>
      </c>
      <c r="J15" s="71">
        <f t="shared" si="2"/>
        <v>212.94878951742282</v>
      </c>
      <c r="K15" s="45">
        <f>J15*'Lask. kunnallisvero 2024'!D15</f>
        <v>1000859.3107318872</v>
      </c>
      <c r="N15" s="71">
        <v>214.12044752821382</v>
      </c>
      <c r="O15" s="45">
        <v>1006366.1033826049</v>
      </c>
      <c r="Q15" s="79">
        <f t="shared" si="3"/>
        <v>-1.171658010790992</v>
      </c>
      <c r="R15" s="79">
        <f t="shared" si="4"/>
        <v>-5506.7926507176599</v>
      </c>
      <c r="S15" s="108">
        <v>1008020.1271779845</v>
      </c>
      <c r="U15" s="109">
        <v>214.12044752821382</v>
      </c>
      <c r="V15" s="110">
        <v>1006366.1033826049</v>
      </c>
      <c r="X15" s="111">
        <v>-1.171658010790992</v>
      </c>
      <c r="Y15" s="111">
        <v>-5506.7926507176599</v>
      </c>
      <c r="Z15" s="112">
        <v>-7160.8164460972184</v>
      </c>
      <c r="AA15" s="113">
        <f t="shared" si="5"/>
        <v>-7.1546683627899789E-3</v>
      </c>
    </row>
    <row r="16" spans="1:27" ht="15" customHeight="1">
      <c r="A16" t="s">
        <v>159</v>
      </c>
      <c r="B16" s="60">
        <v>2</v>
      </c>
      <c r="C16" s="19" t="s">
        <v>160</v>
      </c>
      <c r="D16" s="18">
        <f>'Lask. kunnallisvero 2024'!H16</f>
        <v>6067561.5525842691</v>
      </c>
      <c r="E16" s="18">
        <v>463993.86552328244</v>
      </c>
      <c r="F16" s="18">
        <f>'Lask. kiinteistövero 2024'!V16*1000</f>
        <v>432246.92705000006</v>
      </c>
      <c r="G16" s="18">
        <f t="shared" si="0"/>
        <v>6963802.3451575516</v>
      </c>
      <c r="H16" s="18">
        <f>G16/'Lask. kunnallisvero 2024'!D16</f>
        <v>1758.0919831248552</v>
      </c>
      <c r="I16" s="71">
        <f t="shared" si="1"/>
        <v>447.5880168751446</v>
      </c>
      <c r="J16" s="71">
        <f t="shared" si="2"/>
        <v>402.82921518763015</v>
      </c>
      <c r="K16" s="45">
        <f>J16*'Lask. kunnallisvero 2024'!D16</f>
        <v>1595606.5213582031</v>
      </c>
      <c r="N16" s="71">
        <v>404.31728211345381</v>
      </c>
      <c r="O16" s="45">
        <v>1601500.7544513906</v>
      </c>
      <c r="Q16" s="79">
        <f t="shared" si="3"/>
        <v>-1.4880669258236594</v>
      </c>
      <c r="R16" s="79">
        <f t="shared" si="4"/>
        <v>-5894.2330931874458</v>
      </c>
      <c r="S16" s="108">
        <v>1603072.6605753691</v>
      </c>
      <c r="U16" s="109">
        <v>404.31728211345381</v>
      </c>
      <c r="V16" s="110">
        <v>1601500.7544513906</v>
      </c>
      <c r="X16" s="111">
        <v>-1.4880669258236594</v>
      </c>
      <c r="Y16" s="111">
        <v>-5894.2330931874458</v>
      </c>
      <c r="Z16" s="112">
        <v>-7466.1392171659973</v>
      </c>
      <c r="AA16" s="113">
        <f>Z16/K16</f>
        <v>-4.6791856997492791E-3</v>
      </c>
    </row>
    <row r="17" spans="1:27" ht="15" customHeight="1">
      <c r="A17" t="s">
        <v>563</v>
      </c>
      <c r="B17" s="60">
        <v>6</v>
      </c>
      <c r="C17" s="19" t="s">
        <v>564</v>
      </c>
      <c r="D17" s="18">
        <f>'Lask. kunnallisvero 2024'!H17</f>
        <v>25210652.052909087</v>
      </c>
      <c r="E17" s="18">
        <v>1586215.2808557707</v>
      </c>
      <c r="F17" s="18">
        <f>'Lask. kiinteistövero 2024'!V17*1000</f>
        <v>1861900.5022000005</v>
      </c>
      <c r="G17" s="18">
        <f t="shared" si="0"/>
        <v>28658767.835964859</v>
      </c>
      <c r="H17" s="18">
        <f>G17/'Lask. kunnallisvero 2024'!D17</f>
        <v>1746.9532359625027</v>
      </c>
      <c r="I17" s="71">
        <f t="shared" si="1"/>
        <v>458.72676403749711</v>
      </c>
      <c r="J17" s="71">
        <f t="shared" si="2"/>
        <v>412.85408763374738</v>
      </c>
      <c r="K17" s="45">
        <f>J17*'Lask. kunnallisvero 2024'!D17</f>
        <v>6772871.3076316258</v>
      </c>
      <c r="N17" s="71">
        <v>415.01637557599133</v>
      </c>
      <c r="O17" s="45">
        <v>6808343.6413241383</v>
      </c>
      <c r="Q17" s="79">
        <f t="shared" si="3"/>
        <v>-2.1622879422439496</v>
      </c>
      <c r="R17" s="79">
        <f t="shared" si="4"/>
        <v>-35472.333692512475</v>
      </c>
      <c r="S17" s="108">
        <v>6809361.6063341247</v>
      </c>
      <c r="U17" s="109">
        <v>415.01637557599133</v>
      </c>
      <c r="V17" s="110">
        <v>6808343.6413241383</v>
      </c>
      <c r="X17" s="111">
        <v>-2.1622879422439496</v>
      </c>
      <c r="Y17" s="111">
        <v>-35472.333692512475</v>
      </c>
      <c r="Z17" s="112">
        <v>-36490.298702498898</v>
      </c>
      <c r="AA17" s="113">
        <f t="shared" si="5"/>
        <v>-5.3877147586403823E-3</v>
      </c>
    </row>
    <row r="18" spans="1:27" ht="15" customHeight="1">
      <c r="A18" t="s">
        <v>73</v>
      </c>
      <c r="B18" s="60">
        <v>10</v>
      </c>
      <c r="C18" s="19" t="s">
        <v>74</v>
      </c>
      <c r="D18" s="18">
        <f>'Lask. kunnallisvero 2024'!H18</f>
        <v>1588296.3088928571</v>
      </c>
      <c r="E18" s="18">
        <v>447699.54154882336</v>
      </c>
      <c r="F18" s="18">
        <f>'Lask. kiinteistövero 2024'!V18*1000</f>
        <v>285149.34195000003</v>
      </c>
      <c r="G18" s="18">
        <f t="shared" si="0"/>
        <v>2321145.1923916806</v>
      </c>
      <c r="H18" s="18">
        <f>G18/'Lask. kunnallisvero 2024'!D18</f>
        <v>1758.4433275694551</v>
      </c>
      <c r="I18" s="71">
        <f t="shared" si="1"/>
        <v>447.23667243054479</v>
      </c>
      <c r="J18" s="71">
        <f t="shared" si="2"/>
        <v>402.51300518749036</v>
      </c>
      <c r="K18" s="45">
        <f>J18*'Lask. kunnallisvero 2024'!D18</f>
        <v>531317.16684748733</v>
      </c>
      <c r="N18" s="71">
        <v>401.35368605686767</v>
      </c>
      <c r="O18" s="45">
        <v>529786.86559506529</v>
      </c>
      <c r="Q18" s="79">
        <f t="shared" si="3"/>
        <v>1.1593191306226913</v>
      </c>
      <c r="R18" s="79">
        <f t="shared" si="4"/>
        <v>1530.3012524220394</v>
      </c>
      <c r="S18" s="108">
        <v>530639.77039033151</v>
      </c>
      <c r="U18" s="109">
        <v>401.35368605686767</v>
      </c>
      <c r="V18" s="110">
        <v>529786.86559506529</v>
      </c>
      <c r="X18" s="111">
        <v>1.1593191306226913</v>
      </c>
      <c r="Y18" s="111">
        <v>1530.3012524220394</v>
      </c>
      <c r="Z18" s="112">
        <v>677.39645715581719</v>
      </c>
      <c r="AA18" s="113">
        <f t="shared" si="5"/>
        <v>1.2749380208719313E-3</v>
      </c>
    </row>
    <row r="19" spans="1:27" ht="15" customHeight="1">
      <c r="A19" t="s">
        <v>81</v>
      </c>
      <c r="B19" s="60">
        <v>19</v>
      </c>
      <c r="C19" s="19" t="s">
        <v>82</v>
      </c>
      <c r="D19" s="18">
        <f>'Lask. kunnallisvero 2024'!H19</f>
        <v>2453829.8980813953</v>
      </c>
      <c r="E19" s="18">
        <v>419273.62731952465</v>
      </c>
      <c r="F19" s="18">
        <f>'Lask. kiinteistövero 2024'!V19*1000</f>
        <v>568770.81204999995</v>
      </c>
      <c r="G19" s="18">
        <f t="shared" si="0"/>
        <v>3441874.3374509197</v>
      </c>
      <c r="H19" s="18">
        <f>G19/'Lask. kunnallisvero 2024'!D19</f>
        <v>1943.4637704409483</v>
      </c>
      <c r="I19" s="71">
        <f t="shared" si="1"/>
        <v>262.2162295590515</v>
      </c>
      <c r="J19" s="71">
        <f t="shared" si="2"/>
        <v>235.99460660314634</v>
      </c>
      <c r="K19" s="45">
        <f>J19*'Lask. kunnallisvero 2024'!D19</f>
        <v>417946.44829417218</v>
      </c>
      <c r="N19" s="71">
        <v>236.31282143125253</v>
      </c>
      <c r="O19" s="45">
        <v>418510.00675474823</v>
      </c>
      <c r="Q19" s="79">
        <f t="shared" si="3"/>
        <v>-0.31821482810619273</v>
      </c>
      <c r="R19" s="79">
        <f t="shared" si="4"/>
        <v>-563.55846057605231</v>
      </c>
      <c r="S19" s="108">
        <v>421628.15600260353</v>
      </c>
      <c r="U19" s="109">
        <v>236.31282143125253</v>
      </c>
      <c r="V19" s="110">
        <v>418510.00675474823</v>
      </c>
      <c r="X19" s="111">
        <v>-0.31821482810619273</v>
      </c>
      <c r="Y19" s="111">
        <v>-563.55846057605231</v>
      </c>
      <c r="Z19" s="112">
        <v>-3681.7077084313496</v>
      </c>
      <c r="AA19" s="113">
        <f t="shared" si="5"/>
        <v>-8.8090417407733889E-3</v>
      </c>
    </row>
    <row r="20" spans="1:27" ht="15" customHeight="1">
      <c r="A20" t="s">
        <v>545</v>
      </c>
      <c r="B20" s="60">
        <v>1</v>
      </c>
      <c r="C20" s="19" t="s">
        <v>546</v>
      </c>
      <c r="D20" s="18">
        <f>'Lask. kunnallisvero 2024'!H20</f>
        <v>716527777.7657547</v>
      </c>
      <c r="E20" s="18">
        <v>135343729.8692553</v>
      </c>
      <c r="F20" s="18">
        <f>'Lask. kiinteistövero 2024'!V20*1000</f>
        <v>92421041.170950025</v>
      </c>
      <c r="G20" s="18">
        <f t="shared" si="0"/>
        <v>944292548.80596006</v>
      </c>
      <c r="H20" s="18">
        <f>G20/'Lask. kunnallisvero 2024'!D20</f>
        <v>3007.0712710046369</v>
      </c>
      <c r="I20" s="71">
        <f t="shared" si="1"/>
        <v>-801.39127100463702</v>
      </c>
      <c r="J20" s="71">
        <f t="shared" si="2"/>
        <v>-80.139127100463696</v>
      </c>
      <c r="K20" s="45">
        <f>J20*'Lask. kunnallisvero 2024'!D20</f>
        <v>-25165609.248596013</v>
      </c>
      <c r="N20" s="71">
        <v>-80.200886611927984</v>
      </c>
      <c r="O20" s="45">
        <v>-25185003.217424072</v>
      </c>
      <c r="Q20" s="79">
        <f t="shared" si="3"/>
        <v>6.1759511464288153E-2</v>
      </c>
      <c r="R20" s="79">
        <f t="shared" si="4"/>
        <v>19393.968828059733</v>
      </c>
      <c r="S20" s="108">
        <v>-25205659.326578218</v>
      </c>
      <c r="U20" s="109">
        <v>-80.200886611927984</v>
      </c>
      <c r="V20" s="110">
        <v>-25185003.217424072</v>
      </c>
      <c r="X20" s="111">
        <v>6.1759511464288153E-2</v>
      </c>
      <c r="Y20" s="111">
        <v>19393.968828059733</v>
      </c>
      <c r="Z20" s="112">
        <v>40050.077982205898</v>
      </c>
      <c r="AA20" s="113">
        <f>Z20/K20</f>
        <v>-1.5914606948941755E-3</v>
      </c>
    </row>
    <row r="21" spans="1:27" ht="15" customHeight="1">
      <c r="A21" t="s">
        <v>251</v>
      </c>
      <c r="B21" s="60">
        <v>4</v>
      </c>
      <c r="C21" s="19" t="s">
        <v>252</v>
      </c>
      <c r="D21" s="18">
        <f>'Lask. kunnallisvero 2024'!H21</f>
        <v>17394244.562800001</v>
      </c>
      <c r="E21" s="18">
        <v>2017788.990429095</v>
      </c>
      <c r="F21" s="18">
        <f>'Lask. kiinteistövero 2024'!V21*1000</f>
        <v>1728002.46425</v>
      </c>
      <c r="G21" s="18">
        <f t="shared" si="0"/>
        <v>21140036.017479096</v>
      </c>
      <c r="H21" s="18">
        <f>G21/'Lask. kunnallisvero 2024'!D21</f>
        <v>1890.2035065700193</v>
      </c>
      <c r="I21" s="71">
        <f t="shared" si="1"/>
        <v>315.47649342998056</v>
      </c>
      <c r="J21" s="71">
        <f t="shared" si="2"/>
        <v>283.92884408698251</v>
      </c>
      <c r="K21" s="45">
        <f>J21*'Lask. kunnallisvero 2024'!D21</f>
        <v>3175460.1922688126</v>
      </c>
      <c r="N21" s="71">
        <v>285.11859333594225</v>
      </c>
      <c r="O21" s="45">
        <v>3188766.3478691783</v>
      </c>
      <c r="Q21" s="79">
        <f t="shared" si="3"/>
        <v>-1.1897492489597425</v>
      </c>
      <c r="R21" s="79">
        <f t="shared" si="4"/>
        <v>-13306.155600365717</v>
      </c>
      <c r="S21" s="108">
        <v>3187378.0452911444</v>
      </c>
      <c r="U21" s="109">
        <v>285.11859333594225</v>
      </c>
      <c r="V21" s="110">
        <v>3188766.3478691783</v>
      </c>
      <c r="X21" s="111">
        <v>-1.1897492489597425</v>
      </c>
      <c r="Y21" s="111">
        <v>-13306.155600365717</v>
      </c>
      <c r="Z21" s="112">
        <v>-11917.853022331838</v>
      </c>
      <c r="AA21" s="113">
        <f t="shared" si="5"/>
        <v>-3.7531105102019033E-3</v>
      </c>
    </row>
    <row r="22" spans="1:27" ht="15" customHeight="1">
      <c r="A22" t="s">
        <v>359</v>
      </c>
      <c r="B22" s="60">
        <v>4</v>
      </c>
      <c r="C22" s="19" t="s">
        <v>360</v>
      </c>
      <c r="D22" s="18">
        <f>'Lask. kunnallisvero 2024'!H22</f>
        <v>15142396.163999999</v>
      </c>
      <c r="E22" s="18">
        <v>2830745.4207917331</v>
      </c>
      <c r="F22" s="18">
        <f>'Lask. kiinteistövero 2024'!V22*1000</f>
        <v>5622540.6651499998</v>
      </c>
      <c r="G22" s="18">
        <f t="shared" si="0"/>
        <v>23595682.249941729</v>
      </c>
      <c r="H22" s="18">
        <f>G22/'Lask. kunnallisvero 2024'!D22</f>
        <v>2580.7374220651568</v>
      </c>
      <c r="I22" s="71">
        <f t="shared" si="1"/>
        <v>-375.05742206515697</v>
      </c>
      <c r="J22" s="71">
        <f t="shared" si="2"/>
        <v>-37.505742206515698</v>
      </c>
      <c r="K22" s="45">
        <f>J22*'Lask. kunnallisvero 2024'!D22</f>
        <v>-342915.00099417305</v>
      </c>
      <c r="N22" s="71">
        <v>-37.449987105236275</v>
      </c>
      <c r="O22" s="45">
        <v>-342405.23210317525</v>
      </c>
      <c r="Q22" s="79">
        <f t="shared" si="3"/>
        <v>-5.5755101279423513E-2</v>
      </c>
      <c r="R22" s="79">
        <f t="shared" si="4"/>
        <v>-509.76889099780237</v>
      </c>
      <c r="S22" s="108">
        <v>-342759.21337769745</v>
      </c>
      <c r="U22" s="109">
        <v>-37.449987105236275</v>
      </c>
      <c r="V22" s="110">
        <v>-342405.23210317525</v>
      </c>
      <c r="X22" s="111">
        <v>-5.5755101279423513E-2</v>
      </c>
      <c r="Y22" s="111">
        <v>-509.76889099780237</v>
      </c>
      <c r="Z22" s="112">
        <v>-155.78761647560168</v>
      </c>
      <c r="AA22" s="113">
        <f t="shared" si="5"/>
        <v>4.543038829562574E-4</v>
      </c>
    </row>
    <row r="23" spans="1:27" ht="15" customHeight="1">
      <c r="A23" t="s">
        <v>137</v>
      </c>
      <c r="B23" s="60">
        <v>14</v>
      </c>
      <c r="C23" s="19" t="s">
        <v>138</v>
      </c>
      <c r="D23" s="18">
        <f>'Lask. kunnallisvero 2024'!H23</f>
        <v>2853531.0741122444</v>
      </c>
      <c r="E23" s="18">
        <v>581815.3471376691</v>
      </c>
      <c r="F23" s="18">
        <f>'Lask. kiinteistövero 2024'!V23*1000</f>
        <v>419729.63320000004</v>
      </c>
      <c r="G23" s="18">
        <f t="shared" si="0"/>
        <v>3855076.0544499136</v>
      </c>
      <c r="H23" s="18">
        <f>G23/'Lask. kunnallisvero 2024'!D23</f>
        <v>1681.9703553446395</v>
      </c>
      <c r="I23" s="71">
        <f t="shared" si="1"/>
        <v>523.70964465536031</v>
      </c>
      <c r="J23" s="71">
        <f t="shared" si="2"/>
        <v>471.33868018982429</v>
      </c>
      <c r="K23" s="45">
        <f>J23*'Lask. kunnallisvero 2024'!D23</f>
        <v>1080308.2549950774</v>
      </c>
      <c r="N23" s="71">
        <v>458.01734752520622</v>
      </c>
      <c r="O23" s="45">
        <v>1049775.7605277726</v>
      </c>
      <c r="Q23" s="79">
        <f t="shared" si="3"/>
        <v>13.321332664618069</v>
      </c>
      <c r="R23" s="79">
        <f t="shared" si="4"/>
        <v>30532.494467304787</v>
      </c>
      <c r="S23" s="108">
        <v>1051639.1853601879</v>
      </c>
      <c r="U23" s="109">
        <v>458.01734752520622</v>
      </c>
      <c r="V23" s="110">
        <v>1049775.7605277726</v>
      </c>
      <c r="X23" s="111">
        <v>13.321332664618069</v>
      </c>
      <c r="Y23" s="111">
        <v>30532.494467304787</v>
      </c>
      <c r="Z23" s="112">
        <v>28669.069634889485</v>
      </c>
      <c r="AA23" s="113">
        <f t="shared" si="5"/>
        <v>2.6537860376731195E-2</v>
      </c>
    </row>
    <row r="24" spans="1:27" ht="15" customHeight="1">
      <c r="A24" t="s">
        <v>237</v>
      </c>
      <c r="B24" s="60">
        <v>5</v>
      </c>
      <c r="C24" s="19" t="s">
        <v>238</v>
      </c>
      <c r="D24" s="18">
        <f>'Lask. kunnallisvero 2024'!H24</f>
        <v>23365260.876182929</v>
      </c>
      <c r="E24" s="18">
        <v>3211696.0169874649</v>
      </c>
      <c r="F24" s="18">
        <f>'Lask. kiinteistövero 2024'!V24*1000</f>
        <v>2675984.7375499993</v>
      </c>
      <c r="G24" s="18">
        <f t="shared" si="0"/>
        <v>29252941.630720392</v>
      </c>
      <c r="H24" s="18">
        <f>G24/'Lask. kunnallisvero 2024'!D24</f>
        <v>1776.2427367004914</v>
      </c>
      <c r="I24" s="71">
        <f t="shared" si="1"/>
        <v>429.43726329950846</v>
      </c>
      <c r="J24" s="71">
        <f t="shared" si="2"/>
        <v>386.49353696955762</v>
      </c>
      <c r="K24" s="45">
        <f>J24*'Lask. kunnallisvero 2024'!D24</f>
        <v>6365162.0603516446</v>
      </c>
      <c r="N24" s="71">
        <v>387.55413126209942</v>
      </c>
      <c r="O24" s="45">
        <v>6382628.9877555156</v>
      </c>
      <c r="Q24" s="79">
        <f t="shared" si="3"/>
        <v>-1.0605942925417935</v>
      </c>
      <c r="R24" s="79">
        <f t="shared" si="4"/>
        <v>-17466.92740387097</v>
      </c>
      <c r="S24" s="108">
        <v>6383183.7156022955</v>
      </c>
      <c r="U24" s="109">
        <v>387.55413126209942</v>
      </c>
      <c r="V24" s="110">
        <v>6382628.9877555156</v>
      </c>
      <c r="X24" s="111">
        <v>-1.0605942925417935</v>
      </c>
      <c r="Y24" s="111">
        <v>-17466.92740387097</v>
      </c>
      <c r="Z24" s="112">
        <v>-18021.655250650831</v>
      </c>
      <c r="AA24" s="113">
        <f>Z24/K24</f>
        <v>-2.8312955867859273E-3</v>
      </c>
    </row>
    <row r="25" spans="1:27" ht="15" customHeight="1">
      <c r="A25" t="s">
        <v>339</v>
      </c>
      <c r="B25" s="60">
        <v>17</v>
      </c>
      <c r="C25" s="19" t="s">
        <v>340</v>
      </c>
      <c r="D25" s="18">
        <f>'Lask. kunnallisvero 2024'!H25</f>
        <v>8306184.2128235288</v>
      </c>
      <c r="E25" s="18">
        <v>1894382.1570624083</v>
      </c>
      <c r="F25" s="18">
        <f>'Lask. kiinteistövero 2024'!V25*1000</f>
        <v>847639.35090000019</v>
      </c>
      <c r="G25" s="18">
        <f t="shared" si="0"/>
        <v>11048205.720785936</v>
      </c>
      <c r="H25" s="18">
        <f>G25/'Lask. kunnallisvero 2024'!D25</f>
        <v>1684.6913267438147</v>
      </c>
      <c r="I25" s="71">
        <f t="shared" si="1"/>
        <v>520.98867325618517</v>
      </c>
      <c r="J25" s="71">
        <f t="shared" si="2"/>
        <v>468.88980593056664</v>
      </c>
      <c r="K25" s="45">
        <f>J25*'Lask. kunnallisvero 2024'!D25</f>
        <v>3074979.3472926561</v>
      </c>
      <c r="N25" s="71">
        <v>469.12379463196271</v>
      </c>
      <c r="O25" s="45">
        <v>3076513.8451964115</v>
      </c>
      <c r="Q25" s="79">
        <f t="shared" si="3"/>
        <v>-0.23398870139607197</v>
      </c>
      <c r="R25" s="79">
        <f t="shared" si="4"/>
        <v>-1534.4979037554003</v>
      </c>
      <c r="S25" s="108">
        <v>3075441.4161063023</v>
      </c>
      <c r="U25" s="109">
        <v>469.12379463196271</v>
      </c>
      <c r="V25" s="110">
        <v>3076513.8451964115</v>
      </c>
      <c r="X25" s="111">
        <v>-0.23398870139607197</v>
      </c>
      <c r="Y25" s="111">
        <v>-1534.4979037554003</v>
      </c>
      <c r="Z25" s="112">
        <v>-462.06881364621222</v>
      </c>
      <c r="AA25" s="113">
        <f t="shared" si="5"/>
        <v>-1.5026729010490344E-4</v>
      </c>
    </row>
    <row r="26" spans="1:27" ht="15" customHeight="1">
      <c r="A26" t="s">
        <v>453</v>
      </c>
      <c r="B26" s="60">
        <v>17</v>
      </c>
      <c r="C26" s="19" t="s">
        <v>454</v>
      </c>
      <c r="D26" s="18">
        <f>'Lask. kunnallisvero 2024'!H26</f>
        <v>7947593.8778297864</v>
      </c>
      <c r="E26" s="18">
        <v>944259.60050981003</v>
      </c>
      <c r="F26" s="18">
        <f>'Lask. kiinteistövero 2024'!V26*1000</f>
        <v>860134.3450999998</v>
      </c>
      <c r="G26" s="18">
        <f t="shared" si="0"/>
        <v>9751987.8234395962</v>
      </c>
      <c r="H26" s="18">
        <f>G26/'Lask. kunnallisvero 2024'!D26</f>
        <v>1506.5638534589211</v>
      </c>
      <c r="I26" s="71">
        <f t="shared" si="1"/>
        <v>699.11614654107871</v>
      </c>
      <c r="J26" s="71">
        <f t="shared" si="2"/>
        <v>629.20453188697081</v>
      </c>
      <c r="K26" s="45">
        <f>J26*'Lask. kunnallisvero 2024'!D26</f>
        <v>4072840.9349043621</v>
      </c>
      <c r="N26" s="71">
        <v>630.51624536651502</v>
      </c>
      <c r="O26" s="45">
        <v>4081331.6562574515</v>
      </c>
      <c r="Q26" s="79">
        <f t="shared" si="3"/>
        <v>-1.3117134795442098</v>
      </c>
      <c r="R26" s="79">
        <f t="shared" si="4"/>
        <v>-8490.7213530894369</v>
      </c>
      <c r="S26" s="108">
        <v>4083953.1180425468</v>
      </c>
      <c r="U26" s="109">
        <v>630.51624536651502</v>
      </c>
      <c r="V26" s="110">
        <v>4081331.6562574515</v>
      </c>
      <c r="X26" s="111">
        <v>-1.3117134795442098</v>
      </c>
      <c r="Y26" s="111">
        <v>-8490.7213530894369</v>
      </c>
      <c r="Z26" s="112">
        <v>-11112.183138184715</v>
      </c>
      <c r="AA26" s="113">
        <f t="shared" si="5"/>
        <v>-2.7283616806521934E-3</v>
      </c>
    </row>
    <row r="27" spans="1:27" ht="15" customHeight="1">
      <c r="A27" t="s">
        <v>561</v>
      </c>
      <c r="B27" s="60">
        <v>17</v>
      </c>
      <c r="C27" s="19" t="s">
        <v>562</v>
      </c>
      <c r="D27" s="18">
        <f>'Lask. kunnallisvero 2024'!H27</f>
        <v>1407436.5715063291</v>
      </c>
      <c r="E27" s="18">
        <v>95564.403769522352</v>
      </c>
      <c r="F27" s="18">
        <f>'Lask. kiinteistövero 2024'!V27*1000</f>
        <v>192324.97250000003</v>
      </c>
      <c r="G27" s="18">
        <f t="shared" si="0"/>
        <v>1695325.9477758515</v>
      </c>
      <c r="H27" s="18">
        <f>G27/'Lask. kunnallisvero 2024'!D27</f>
        <v>1788.3185103120795</v>
      </c>
      <c r="I27" s="71">
        <f t="shared" si="1"/>
        <v>417.36148968792031</v>
      </c>
      <c r="J27" s="71">
        <f t="shared" si="2"/>
        <v>375.6253407191283</v>
      </c>
      <c r="K27" s="45">
        <f>J27*'Lask. kunnallisvero 2024'!D27</f>
        <v>356092.82300173363</v>
      </c>
      <c r="N27" s="71">
        <v>377.22747943371382</v>
      </c>
      <c r="O27" s="45">
        <v>357611.65050316072</v>
      </c>
      <c r="Q27" s="79">
        <f t="shared" si="3"/>
        <v>-1.6021387145855215</v>
      </c>
      <c r="R27" s="79">
        <f t="shared" si="4"/>
        <v>-1518.8275014270912</v>
      </c>
      <c r="S27" s="108">
        <v>357555.45360450674</v>
      </c>
      <c r="U27" s="109">
        <v>377.22747943371382</v>
      </c>
      <c r="V27" s="110">
        <v>357611.65050316072</v>
      </c>
      <c r="X27" s="111">
        <v>-1.6021387145855215</v>
      </c>
      <c r="Y27" s="111">
        <v>-1518.8275014270912</v>
      </c>
      <c r="Z27" s="112">
        <v>-1462.6306027731043</v>
      </c>
      <c r="AA27" s="113">
        <f t="shared" si="5"/>
        <v>-4.1074419597779523E-3</v>
      </c>
    </row>
    <row r="28" spans="1:27" ht="15" customHeight="1">
      <c r="A28" t="s">
        <v>199</v>
      </c>
      <c r="B28" s="60">
        <v>16</v>
      </c>
      <c r="C28" s="19" t="s">
        <v>200</v>
      </c>
      <c r="D28" s="18">
        <f>'Lask. kunnallisvero 2024'!H28</f>
        <v>1165200.5007499999</v>
      </c>
      <c r="E28" s="18">
        <v>277575.34911804914</v>
      </c>
      <c r="F28" s="18">
        <f>'Lask. kiinteistövero 2024'!V28*1000</f>
        <v>181190.37315</v>
      </c>
      <c r="G28" s="18">
        <f t="shared" si="0"/>
        <v>1623966.2230180488</v>
      </c>
      <c r="H28" s="18">
        <f>G28/'Lask. kunnallisvero 2024'!D28</f>
        <v>1603.1255903435822</v>
      </c>
      <c r="I28" s="71">
        <f t="shared" si="1"/>
        <v>602.55440965641765</v>
      </c>
      <c r="J28" s="71">
        <f t="shared" si="2"/>
        <v>542.29896869077584</v>
      </c>
      <c r="K28" s="45">
        <f>J28*'Lask. kunnallisvero 2024'!D28</f>
        <v>549348.85528375593</v>
      </c>
      <c r="N28" s="71">
        <v>541.2501222086255</v>
      </c>
      <c r="O28" s="45">
        <v>548286.37379733764</v>
      </c>
      <c r="Q28" s="79">
        <f t="shared" si="3"/>
        <v>1.0488464821503385</v>
      </c>
      <c r="R28" s="79">
        <f t="shared" si="4"/>
        <v>1062.4814864182845</v>
      </c>
      <c r="S28" s="108">
        <v>549389.33335864695</v>
      </c>
      <c r="U28" s="109">
        <v>541.2501222086255</v>
      </c>
      <c r="V28" s="110">
        <v>548286.37379733764</v>
      </c>
      <c r="X28" s="111">
        <v>1.0488464821503385</v>
      </c>
      <c r="Y28" s="111">
        <v>1062.4814864182845</v>
      </c>
      <c r="Z28" s="112">
        <v>-40.478074891027063</v>
      </c>
      <c r="AA28" s="113">
        <f t="shared" si="5"/>
        <v>-7.3683733936459858E-5</v>
      </c>
    </row>
    <row r="29" spans="1:27" ht="15" customHeight="1">
      <c r="A29" t="s">
        <v>335</v>
      </c>
      <c r="B29" s="60">
        <v>8</v>
      </c>
      <c r="C29" s="19" t="s">
        <v>336</v>
      </c>
      <c r="D29" s="18">
        <f>'Lask. kunnallisvero 2024'!H29</f>
        <v>31210084.105276596</v>
      </c>
      <c r="E29" s="18">
        <v>5281635.526545831</v>
      </c>
      <c r="F29" s="18">
        <f>'Lask. kiinteistövero 2024'!V29*1000</f>
        <v>3689437.8166999994</v>
      </c>
      <c r="G29" s="18">
        <f t="shared" si="0"/>
        <v>40181157.448522426</v>
      </c>
      <c r="H29" s="18">
        <f>G29/'Lask. kunnallisvero 2024'!D29</f>
        <v>2056.9856377865481</v>
      </c>
      <c r="I29" s="71">
        <f t="shared" si="1"/>
        <v>148.69436221345177</v>
      </c>
      <c r="J29" s="71">
        <f t="shared" si="2"/>
        <v>133.82492599210659</v>
      </c>
      <c r="K29" s="45">
        <f>J29*'Lask. kunnallisvero 2024'!D29</f>
        <v>2614136.10432981</v>
      </c>
      <c r="N29" s="71">
        <v>133.16815324058774</v>
      </c>
      <c r="O29" s="45">
        <v>2601306.7054016409</v>
      </c>
      <c r="Q29" s="79">
        <f t="shared" si="3"/>
        <v>0.65677275151884373</v>
      </c>
      <c r="R29" s="79">
        <f t="shared" si="4"/>
        <v>12829.398928169161</v>
      </c>
      <c r="S29" s="108">
        <v>2609048.2841643444</v>
      </c>
      <c r="U29" s="109">
        <v>133.16815324058774</v>
      </c>
      <c r="V29" s="110">
        <v>2601306.7054016409</v>
      </c>
      <c r="X29" s="111">
        <v>0.65677275151884373</v>
      </c>
      <c r="Y29" s="111">
        <v>12829.398928169161</v>
      </c>
      <c r="Z29" s="112">
        <v>5087.8201654655859</v>
      </c>
      <c r="AA29" s="113">
        <f>Z29/K29</f>
        <v>1.946272100002214E-3</v>
      </c>
    </row>
    <row r="30" spans="1:27" ht="15" customHeight="1">
      <c r="A30" t="s">
        <v>71</v>
      </c>
      <c r="B30" s="60">
        <v>13</v>
      </c>
      <c r="C30" s="19" t="s">
        <v>72</v>
      </c>
      <c r="D30" s="18">
        <f>'Lask. kunnallisvero 2024'!H30</f>
        <v>5695031.3747553192</v>
      </c>
      <c r="E30" s="18">
        <v>1053008.6279452445</v>
      </c>
      <c r="F30" s="18">
        <f>'Lask. kiinteistövero 2024'!V30*1000</f>
        <v>763308.33830000006</v>
      </c>
      <c r="G30" s="18">
        <f t="shared" si="0"/>
        <v>7511348.3410005635</v>
      </c>
      <c r="H30" s="18">
        <f>G30/'Lask. kunnallisvero 2024'!D30</f>
        <v>1651.2086922401766</v>
      </c>
      <c r="I30" s="71">
        <f t="shared" si="1"/>
        <v>554.47130775982328</v>
      </c>
      <c r="J30" s="71">
        <f t="shared" si="2"/>
        <v>499.02417698384096</v>
      </c>
      <c r="K30" s="45">
        <f>J30*'Lask. kunnallisvero 2024'!D30</f>
        <v>2270060.9810994924</v>
      </c>
      <c r="N30" s="71">
        <v>499.24474400688962</v>
      </c>
      <c r="O30" s="45">
        <v>2271064.3404873409</v>
      </c>
      <c r="Q30" s="79">
        <f t="shared" si="3"/>
        <v>-0.22056702304865894</v>
      </c>
      <c r="R30" s="79">
        <f t="shared" si="4"/>
        <v>-1003.3593878485262</v>
      </c>
      <c r="S30" s="108">
        <v>2273097.0672218781</v>
      </c>
      <c r="U30" s="109">
        <v>499.24474400688962</v>
      </c>
      <c r="V30" s="110">
        <v>2271064.3404873409</v>
      </c>
      <c r="X30" s="111">
        <v>-0.22056702304865894</v>
      </c>
      <c r="Y30" s="111">
        <v>-1003.3593878485262</v>
      </c>
      <c r="Z30" s="112">
        <v>-3036.0861223856919</v>
      </c>
      <c r="AA30" s="113">
        <f t="shared" si="5"/>
        <v>-1.3374469442293041E-3</v>
      </c>
    </row>
    <row r="31" spans="1:27" ht="15" customHeight="1">
      <c r="A31" t="s">
        <v>467</v>
      </c>
      <c r="B31" s="60">
        <v>1</v>
      </c>
      <c r="C31" s="19" t="s">
        <v>468</v>
      </c>
      <c r="D31" s="18">
        <f>'Lask. kunnallisvero 2024'!H31</f>
        <v>13744337.894307692</v>
      </c>
      <c r="E31" s="18">
        <v>2384036.2063522958</v>
      </c>
      <c r="F31" s="18">
        <f>'Lask. kiinteistövero 2024'!V31*1000</f>
        <v>1543821.7757000001</v>
      </c>
      <c r="G31" s="18">
        <f t="shared" si="0"/>
        <v>17672195.876359988</v>
      </c>
      <c r="H31" s="18">
        <f>G31/'Lask. kunnallisvero 2024'!D31</f>
        <v>2288.8480606605344</v>
      </c>
      <c r="I31" s="71">
        <f t="shared" si="1"/>
        <v>-83.168060660534593</v>
      </c>
      <c r="J31" s="71">
        <f t="shared" si="2"/>
        <v>-8.3168060660534593</v>
      </c>
      <c r="K31" s="45">
        <f>J31*'Lask. kunnallisvero 2024'!D31</f>
        <v>-64214.059635998761</v>
      </c>
      <c r="N31" s="71">
        <v>-8.238420502801727</v>
      </c>
      <c r="O31" s="45">
        <v>-63608.844702132134</v>
      </c>
      <c r="Q31" s="79">
        <f t="shared" si="3"/>
        <v>-7.8385563251732293E-2</v>
      </c>
      <c r="R31" s="79">
        <f t="shared" si="4"/>
        <v>-605.21493386662769</v>
      </c>
      <c r="S31" s="108">
        <v>-63748.280597824625</v>
      </c>
      <c r="U31" s="109">
        <v>-8.238420502801727</v>
      </c>
      <c r="V31" s="110">
        <v>-63608.844702132134</v>
      </c>
      <c r="X31" s="111">
        <v>-7.8385563251732293E-2</v>
      </c>
      <c r="Y31" s="111">
        <v>-605.21493386662769</v>
      </c>
      <c r="Z31" s="112">
        <v>-465.77903817413608</v>
      </c>
      <c r="AA31" s="113">
        <f>Z31/K31</f>
        <v>7.253536699196911E-3</v>
      </c>
    </row>
    <row r="32" spans="1:27" ht="15" customHeight="1">
      <c r="A32" t="s">
        <v>507</v>
      </c>
      <c r="B32" s="60">
        <v>4</v>
      </c>
      <c r="C32" s="19" t="s">
        <v>508</v>
      </c>
      <c r="D32" s="18">
        <f>'Lask. kunnallisvero 2024'!H32</f>
        <v>10398114.932056181</v>
      </c>
      <c r="E32" s="18">
        <v>6262147.8522455189</v>
      </c>
      <c r="F32" s="18">
        <f>'Lask. kiinteistövero 2024'!V32*1000</f>
        <v>1350865.1080500002</v>
      </c>
      <c r="G32" s="18">
        <f t="shared" si="0"/>
        <v>18011127.892351702</v>
      </c>
      <c r="H32" s="18">
        <f>G32/'Lask. kunnallisvero 2024'!D32</f>
        <v>2687.0248981577952</v>
      </c>
      <c r="I32" s="71">
        <f t="shared" si="1"/>
        <v>-481.34489815779534</v>
      </c>
      <c r="J32" s="71">
        <f t="shared" si="2"/>
        <v>-48.134489815779531</v>
      </c>
      <c r="K32" s="45">
        <f>J32*'Lask. kunnallisvero 2024'!D32</f>
        <v>-322645.48523517017</v>
      </c>
      <c r="N32" s="71">
        <v>-48.984417381655931</v>
      </c>
      <c r="O32" s="45">
        <v>-328342.54970923968</v>
      </c>
      <c r="Q32" s="79">
        <f t="shared" si="3"/>
        <v>0.84992756587639917</v>
      </c>
      <c r="R32" s="79">
        <f t="shared" si="4"/>
        <v>5697.0644740695134</v>
      </c>
      <c r="S32" s="108">
        <v>-328026.08979948965</v>
      </c>
      <c r="U32" s="109">
        <v>-48.984417381655931</v>
      </c>
      <c r="V32" s="110">
        <v>-328342.54970923968</v>
      </c>
      <c r="X32" s="111">
        <v>0.84992756587639917</v>
      </c>
      <c r="Y32" s="111">
        <v>5697.0644740695134</v>
      </c>
      <c r="Z32" s="112">
        <v>5380.6045643194811</v>
      </c>
      <c r="AA32" s="113">
        <f t="shared" si="5"/>
        <v>-1.6676522097923238E-2</v>
      </c>
    </row>
    <row r="33" spans="1:27" ht="15" customHeight="1">
      <c r="A33" t="s">
        <v>559</v>
      </c>
      <c r="B33" s="60">
        <v>7</v>
      </c>
      <c r="C33" s="19" t="s">
        <v>560</v>
      </c>
      <c r="D33" s="18">
        <f>'Lask. kunnallisvero 2024'!H33</f>
        <v>3101040.9164831461</v>
      </c>
      <c r="E33" s="18">
        <v>1167495.8641389459</v>
      </c>
      <c r="F33" s="18">
        <f>'Lask. kiinteistövero 2024'!V33*1000</f>
        <v>875965.04580000008</v>
      </c>
      <c r="G33" s="18">
        <f t="shared" si="0"/>
        <v>5144501.8264220925</v>
      </c>
      <c r="H33" s="18">
        <f>G33/'Lask. kunnallisvero 2024'!D33</f>
        <v>2032.5965335527826</v>
      </c>
      <c r="I33" s="71">
        <f t="shared" si="1"/>
        <v>173.08346644721723</v>
      </c>
      <c r="J33" s="71">
        <f t="shared" si="2"/>
        <v>155.77511980249551</v>
      </c>
      <c r="K33" s="45">
        <f>J33*'Lask. kunnallisvero 2024'!D33</f>
        <v>394266.82822011615</v>
      </c>
      <c r="N33" s="71">
        <v>161.24370274359768</v>
      </c>
      <c r="O33" s="45">
        <v>408107.81164404575</v>
      </c>
      <c r="Q33" s="79">
        <f t="shared" si="3"/>
        <v>-5.46858294110217</v>
      </c>
      <c r="R33" s="79">
        <f t="shared" si="4"/>
        <v>-13840.983423929603</v>
      </c>
      <c r="S33" s="108">
        <v>394682.06007046782</v>
      </c>
      <c r="U33" s="109">
        <v>161.24370274359768</v>
      </c>
      <c r="V33" s="110">
        <v>408107.81164404575</v>
      </c>
      <c r="X33" s="111">
        <v>-5.46858294110217</v>
      </c>
      <c r="Y33" s="111">
        <v>-13840.983423929603</v>
      </c>
      <c r="Z33" s="112">
        <v>-415.23185035167262</v>
      </c>
      <c r="AA33" s="113">
        <f t="shared" si="5"/>
        <v>-1.0531747046187002E-3</v>
      </c>
    </row>
    <row r="34" spans="1:27" ht="15" customHeight="1">
      <c r="A34" t="s">
        <v>523</v>
      </c>
      <c r="B34" s="60">
        <v>5</v>
      </c>
      <c r="C34" s="19" t="s">
        <v>524</v>
      </c>
      <c r="D34" s="18">
        <f>'Lask. kunnallisvero 2024'!H34</f>
        <v>16098174.161111109</v>
      </c>
      <c r="E34" s="18">
        <v>2420663.3397254501</v>
      </c>
      <c r="F34" s="18">
        <f>'Lask. kiinteistövero 2024'!V34*1000</f>
        <v>1569419.6997499999</v>
      </c>
      <c r="G34" s="18">
        <f t="shared" si="0"/>
        <v>20088257.200586557</v>
      </c>
      <c r="H34" s="18">
        <f>G34/'Lask. kunnallisvero 2024'!D34</f>
        <v>2143.6620638764866</v>
      </c>
      <c r="I34" s="71">
        <f t="shared" si="1"/>
        <v>62.017936123513209</v>
      </c>
      <c r="J34" s="71">
        <f t="shared" si="2"/>
        <v>55.816142511161885</v>
      </c>
      <c r="K34" s="45">
        <f>J34*'Lask. kunnallisvero 2024'!D34</f>
        <v>523053.071472098</v>
      </c>
      <c r="N34" s="71">
        <v>56.016624538181894</v>
      </c>
      <c r="O34" s="45">
        <v>524931.78854730248</v>
      </c>
      <c r="Q34" s="79">
        <f t="shared" si="3"/>
        <v>-0.2004820270200085</v>
      </c>
      <c r="R34" s="79">
        <f t="shared" si="4"/>
        <v>-1878.7170752044767</v>
      </c>
      <c r="S34" s="108">
        <v>528267.06939136388</v>
      </c>
      <c r="U34" s="109">
        <v>56.016624538181894</v>
      </c>
      <c r="V34" s="110">
        <v>524931.78854730248</v>
      </c>
      <c r="X34" s="111">
        <v>-0.2004820270200085</v>
      </c>
      <c r="Y34" s="111">
        <v>-1878.7170752044767</v>
      </c>
      <c r="Z34" s="112">
        <v>-5213.9979192658793</v>
      </c>
      <c r="AA34" s="113">
        <f t="shared" si="5"/>
        <v>-9.9683917438653583E-3</v>
      </c>
    </row>
    <row r="35" spans="1:27" ht="15" customHeight="1">
      <c r="A35" t="s">
        <v>323</v>
      </c>
      <c r="B35" s="60">
        <v>5</v>
      </c>
      <c r="C35" s="19" t="s">
        <v>324</v>
      </c>
      <c r="D35" s="18">
        <f>'Lask. kunnallisvero 2024'!H35</f>
        <v>12857392.998707864</v>
      </c>
      <c r="E35" s="18">
        <v>968702.9160983382</v>
      </c>
      <c r="F35" s="18">
        <f>'Lask. kiinteistövero 2024'!V35*1000</f>
        <v>989647.60245000024</v>
      </c>
      <c r="G35" s="18">
        <f t="shared" si="0"/>
        <v>14815743.517256202</v>
      </c>
      <c r="H35" s="18">
        <f>G35/'Lask. kunnallisvero 2024'!D35</f>
        <v>1852.4310474188801</v>
      </c>
      <c r="I35" s="71">
        <f t="shared" si="1"/>
        <v>353.24895258111974</v>
      </c>
      <c r="J35" s="71">
        <f t="shared" si="2"/>
        <v>317.92405732300779</v>
      </c>
      <c r="K35" s="45">
        <f>J35*'Lask. kunnallisvero 2024'!D35</f>
        <v>2542756.6104694162</v>
      </c>
      <c r="N35" s="71">
        <v>319.51815017284116</v>
      </c>
      <c r="O35" s="45">
        <v>2555506.1650823834</v>
      </c>
      <c r="Q35" s="79">
        <f t="shared" si="3"/>
        <v>-1.5940928498333733</v>
      </c>
      <c r="R35" s="79">
        <f t="shared" si="4"/>
        <v>-12749.554612967186</v>
      </c>
      <c r="S35" s="108">
        <v>2559511.1578886188</v>
      </c>
      <c r="U35" s="109">
        <v>319.51815017284116</v>
      </c>
      <c r="V35" s="110">
        <v>2555506.1650823834</v>
      </c>
      <c r="X35" s="111">
        <v>-1.5940928498333733</v>
      </c>
      <c r="Y35" s="111">
        <v>-12749.554612967186</v>
      </c>
      <c r="Z35" s="112">
        <v>-16754.547419202514</v>
      </c>
      <c r="AA35" s="113">
        <f t="shared" si="5"/>
        <v>-6.5891274651369292E-3</v>
      </c>
    </row>
    <row r="36" spans="1:27" ht="15" customHeight="1">
      <c r="A36" t="s">
        <v>117</v>
      </c>
      <c r="B36" s="60">
        <v>12</v>
      </c>
      <c r="C36" s="19" t="s">
        <v>118</v>
      </c>
      <c r="D36" s="18">
        <f>'Lask. kunnallisvero 2024'!H36</f>
        <v>3655624.6628181813</v>
      </c>
      <c r="E36" s="18">
        <v>1370342.7662670705</v>
      </c>
      <c r="F36" s="18">
        <f>'Lask. kiinteistövero 2024'!V36*1000</f>
        <v>680561.52615000005</v>
      </c>
      <c r="G36" s="18">
        <f t="shared" si="0"/>
        <v>5706528.9552352522</v>
      </c>
      <c r="H36" s="18">
        <f>G36/'Lask. kunnallisvero 2024'!D36</f>
        <v>1901.5424709214435</v>
      </c>
      <c r="I36" s="71">
        <f t="shared" si="1"/>
        <v>304.13752907855633</v>
      </c>
      <c r="J36" s="71">
        <f t="shared" si="2"/>
        <v>273.72377617070072</v>
      </c>
      <c r="K36" s="45">
        <f>J36*'Lask. kunnallisvero 2024'!D36</f>
        <v>821445.05228827288</v>
      </c>
      <c r="N36" s="71">
        <v>273.78670513925897</v>
      </c>
      <c r="O36" s="45">
        <v>821633.90212291619</v>
      </c>
      <c r="Q36" s="79">
        <f t="shared" si="3"/>
        <v>-6.2928968558253473E-2</v>
      </c>
      <c r="R36" s="79">
        <f t="shared" si="4"/>
        <v>-188.84983464330435</v>
      </c>
      <c r="S36" s="108">
        <v>819311.95466291555</v>
      </c>
      <c r="U36" s="109">
        <v>273.78670513925897</v>
      </c>
      <c r="V36" s="110">
        <v>821633.90212291619</v>
      </c>
      <c r="X36" s="111">
        <v>-6.2928968558253473E-2</v>
      </c>
      <c r="Y36" s="111">
        <v>-188.84983464330435</v>
      </c>
      <c r="Z36" s="112">
        <v>2133.0976253573317</v>
      </c>
      <c r="AA36" s="113">
        <f>Z36/K36</f>
        <v>2.5967623998893546E-3</v>
      </c>
    </row>
    <row r="37" spans="1:27" ht="15" customHeight="1">
      <c r="A37" t="s">
        <v>527</v>
      </c>
      <c r="B37" s="60">
        <v>1</v>
      </c>
      <c r="C37" s="19" t="s">
        <v>528</v>
      </c>
      <c r="D37" s="18">
        <f>'Lask. kunnallisvero 2024'!H37</f>
        <v>1436476385.3722641</v>
      </c>
      <c r="E37" s="18">
        <v>419472541.68825549</v>
      </c>
      <c r="F37" s="18">
        <f>'Lask. kiinteistövero 2024'!V37*1000</f>
        <v>204345941.44760004</v>
      </c>
      <c r="G37" s="18">
        <f t="shared" si="0"/>
        <v>2060294868.5081198</v>
      </c>
      <c r="H37" s="18">
        <f>G37/'Lask. kunnallisvero 2024'!D37</f>
        <v>3054.5513246969899</v>
      </c>
      <c r="I37" s="71">
        <f t="shared" si="1"/>
        <v>-848.87132469699009</v>
      </c>
      <c r="J37" s="71">
        <f t="shared" si="2"/>
        <v>-84.887132469699011</v>
      </c>
      <c r="K37" s="45">
        <f>J37*'Lask. kunnallisvero 2024'!D37</f>
        <v>-57256370.850811981</v>
      </c>
      <c r="N37" s="71">
        <v>-85.189143561218074</v>
      </c>
      <c r="O37" s="45">
        <v>-57460077.332041591</v>
      </c>
      <c r="Q37" s="79">
        <f t="shared" si="3"/>
        <v>0.3020110915190628</v>
      </c>
      <c r="R37" s="79">
        <f t="shared" si="4"/>
        <v>203706.48122961074</v>
      </c>
      <c r="S37" s="108">
        <v>-57502322.200967334</v>
      </c>
      <c r="U37" s="109">
        <v>-85.189143561218074</v>
      </c>
      <c r="V37" s="110">
        <v>-57460077.332041591</v>
      </c>
      <c r="X37" s="111">
        <v>0.3020110915190628</v>
      </c>
      <c r="Y37" s="111">
        <v>203706.48122961074</v>
      </c>
      <c r="Z37" s="112">
        <v>245951.35015535355</v>
      </c>
      <c r="AA37" s="113">
        <f t="shared" ref="AA37:AA100" si="6">Z37/K37</f>
        <v>-4.2956154310968804E-3</v>
      </c>
    </row>
    <row r="38" spans="1:27" ht="15" customHeight="1">
      <c r="A38" t="s">
        <v>497</v>
      </c>
      <c r="B38" s="60">
        <v>1</v>
      </c>
      <c r="C38" s="19" t="s">
        <v>498</v>
      </c>
      <c r="D38" s="18">
        <f>'Lask. kunnallisvero 2024'!H38</f>
        <v>443697312.67537498</v>
      </c>
      <c r="E38" s="18">
        <v>69507236.386725545</v>
      </c>
      <c r="F38" s="18">
        <f>'Lask. kiinteistövero 2024'!V38*1000</f>
        <v>58570420.757299997</v>
      </c>
      <c r="G38" s="18">
        <f t="shared" si="0"/>
        <v>571774969.81940055</v>
      </c>
      <c r="H38" s="18">
        <f>G38/'Lask. kunnallisvero 2024'!D38</f>
        <v>2310.734067318132</v>
      </c>
      <c r="I38" s="71">
        <f t="shared" si="1"/>
        <v>-105.05406731813218</v>
      </c>
      <c r="J38" s="71">
        <f t="shared" si="2"/>
        <v>-10.505406731813219</v>
      </c>
      <c r="K38" s="45">
        <f>J38*'Lask. kunnallisvero 2024'!D38</f>
        <v>-2599489.3579400582</v>
      </c>
      <c r="N38" s="71">
        <v>-10.462515279519948</v>
      </c>
      <c r="O38" s="45">
        <v>-2588876.1683102543</v>
      </c>
      <c r="Q38" s="79">
        <f t="shared" si="3"/>
        <v>-4.2891452293270405E-2</v>
      </c>
      <c r="R38" s="79">
        <f t="shared" si="4"/>
        <v>-10613.189629803877</v>
      </c>
      <c r="S38" s="108">
        <v>-2589021.5538700768</v>
      </c>
      <c r="U38" s="109">
        <v>-10.462515279519948</v>
      </c>
      <c r="V38" s="110">
        <v>-2588876.1683102543</v>
      </c>
      <c r="X38" s="111">
        <v>-4.2891452293270405E-2</v>
      </c>
      <c r="Y38" s="111">
        <v>-10613.189629803877</v>
      </c>
      <c r="Z38" s="112">
        <v>-10467.804069981445</v>
      </c>
      <c r="AA38" s="113">
        <f t="shared" si="6"/>
        <v>4.0268693687888612E-3</v>
      </c>
    </row>
    <row r="39" spans="1:27" ht="15" customHeight="1">
      <c r="A39" t="s">
        <v>75</v>
      </c>
      <c r="B39" s="60">
        <v>10</v>
      </c>
      <c r="C39" s="19" t="s">
        <v>76</v>
      </c>
      <c r="D39" s="18">
        <f>'Lask. kunnallisvero 2024'!H39</f>
        <v>2755658.3691891883</v>
      </c>
      <c r="E39" s="18">
        <v>678191.43990514334</v>
      </c>
      <c r="F39" s="18">
        <f>'Lask. kiinteistövero 2024'!V39*1000</f>
        <v>895198.19270000001</v>
      </c>
      <c r="G39" s="18">
        <f t="shared" si="0"/>
        <v>4329048.0017943317</v>
      </c>
      <c r="H39" s="18">
        <f>G39/'Lask. kunnallisvero 2024'!D39</f>
        <v>2099.4413199778523</v>
      </c>
      <c r="I39" s="71">
        <f t="shared" si="1"/>
        <v>106.23868002214749</v>
      </c>
      <c r="J39" s="71">
        <f t="shared" si="2"/>
        <v>95.614812019932742</v>
      </c>
      <c r="K39" s="45">
        <f>J39*'Lask. kunnallisvero 2024'!D39</f>
        <v>197157.7423851013</v>
      </c>
      <c r="N39" s="71">
        <v>95.194296406514908</v>
      </c>
      <c r="O39" s="45">
        <v>196290.63919023375</v>
      </c>
      <c r="Q39" s="79">
        <f t="shared" si="3"/>
        <v>0.42051561341783383</v>
      </c>
      <c r="R39" s="79">
        <f t="shared" si="4"/>
        <v>867.10319486755179</v>
      </c>
      <c r="S39" s="108">
        <v>197332.24815695509</v>
      </c>
      <c r="U39" s="109">
        <v>95.194296406514908</v>
      </c>
      <c r="V39" s="110">
        <v>196290.63919023375</v>
      </c>
      <c r="X39" s="111">
        <v>0.42051561341783383</v>
      </c>
      <c r="Y39" s="111">
        <v>867.10319486755179</v>
      </c>
      <c r="Z39" s="112">
        <v>-174.50577185378643</v>
      </c>
      <c r="AA39" s="113">
        <f t="shared" si="6"/>
        <v>-8.8510737515410591E-4</v>
      </c>
    </row>
    <row r="40" spans="1:27" ht="15" customHeight="1">
      <c r="A40" t="s">
        <v>147</v>
      </c>
      <c r="B40" s="60">
        <v>7</v>
      </c>
      <c r="C40" s="19" t="s">
        <v>148</v>
      </c>
      <c r="D40" s="18">
        <f>'Lask. kunnallisvero 2024'!H40</f>
        <v>38093980.382999994</v>
      </c>
      <c r="E40" s="18">
        <v>2391772.3676194558</v>
      </c>
      <c r="F40" s="18">
        <f>'Lask. kiinteistövero 2024'!V40*1000</f>
        <v>3201826.0348499999</v>
      </c>
      <c r="G40" s="18">
        <f t="shared" si="0"/>
        <v>43687578.78546945</v>
      </c>
      <c r="H40" s="18">
        <f>G40/'Lask. kunnallisvero 2024'!D40</f>
        <v>1909.0049720545969</v>
      </c>
      <c r="I40" s="71">
        <f t="shared" si="1"/>
        <v>296.67502794540292</v>
      </c>
      <c r="J40" s="71">
        <f t="shared" si="2"/>
        <v>267.00752515086265</v>
      </c>
      <c r="K40" s="45">
        <f>J40*'Lask. kunnallisvero 2024'!D40</f>
        <v>6110467.2130774921</v>
      </c>
      <c r="N40" s="71">
        <v>270.08376855313048</v>
      </c>
      <c r="O40" s="45">
        <v>6180867.043338391</v>
      </c>
      <c r="Q40" s="79">
        <f t="shared" si="3"/>
        <v>-3.0762434022678349</v>
      </c>
      <c r="R40" s="79">
        <f t="shared" si="4"/>
        <v>-70399.830260898918</v>
      </c>
      <c r="S40" s="108">
        <v>6172059.5419911351</v>
      </c>
      <c r="U40" s="109">
        <v>270.08376855313048</v>
      </c>
      <c r="V40" s="110">
        <v>6180867.043338391</v>
      </c>
      <c r="X40" s="111">
        <v>-3.0762434022678349</v>
      </c>
      <c r="Y40" s="111">
        <v>-70399.830260898918</v>
      </c>
      <c r="Z40" s="112">
        <v>-61592.328913643025</v>
      </c>
      <c r="AA40" s="113">
        <f t="shared" si="6"/>
        <v>-1.0079806791504328E-2</v>
      </c>
    </row>
    <row r="41" spans="1:27" ht="15" customHeight="1">
      <c r="A41" t="s">
        <v>107</v>
      </c>
      <c r="B41" s="60">
        <v>4</v>
      </c>
      <c r="C41" s="19" t="s">
        <v>108</v>
      </c>
      <c r="D41" s="18">
        <f>'Lask. kunnallisvero 2024'!H41</f>
        <v>13523821.671500001</v>
      </c>
      <c r="E41" s="18">
        <v>1802560.0054988123</v>
      </c>
      <c r="F41" s="18">
        <f>'Lask. kiinteistövero 2024'!V41*1000</f>
        <v>1618627.2843000002</v>
      </c>
      <c r="G41" s="18">
        <f t="shared" si="0"/>
        <v>16945008.961298812</v>
      </c>
      <c r="H41" s="18">
        <f>G41/'Lask. kunnallisvero 2024'!D41</f>
        <v>1756.6876385339842</v>
      </c>
      <c r="I41" s="71">
        <f t="shared" si="1"/>
        <v>448.99236146601561</v>
      </c>
      <c r="J41" s="71">
        <f t="shared" si="2"/>
        <v>404.09312531941401</v>
      </c>
      <c r="K41" s="45">
        <f>J41*'Lask. kunnallisvero 2024'!D41</f>
        <v>3897882.2868310674</v>
      </c>
      <c r="N41" s="71">
        <v>404.92022083102597</v>
      </c>
      <c r="O41" s="45">
        <v>3905860.4501360767</v>
      </c>
      <c r="Q41" s="79">
        <f t="shared" si="3"/>
        <v>-0.82709551161195805</v>
      </c>
      <c r="R41" s="79">
        <f t="shared" si="4"/>
        <v>-7978.1633050092496</v>
      </c>
      <c r="S41" s="108">
        <v>3908438.8176640705</v>
      </c>
      <c r="U41" s="109">
        <v>404.92022083102597</v>
      </c>
      <c r="V41" s="110">
        <v>3905860.4501360767</v>
      </c>
      <c r="X41" s="111">
        <v>-0.82709551161195805</v>
      </c>
      <c r="Y41" s="111">
        <v>-7978.1633050092496</v>
      </c>
      <c r="Z41" s="112">
        <v>-10556.530833003111</v>
      </c>
      <c r="AA41" s="113">
        <f t="shared" si="6"/>
        <v>-2.7082733792829455E-3</v>
      </c>
    </row>
    <row r="42" spans="1:27" ht="15" customHeight="1">
      <c r="A42" t="s">
        <v>231</v>
      </c>
      <c r="B42" s="60">
        <v>5</v>
      </c>
      <c r="C42" s="19" t="s">
        <v>232</v>
      </c>
      <c r="D42" s="18">
        <f>'Lask. kunnallisvero 2024'!H42</f>
        <v>2878005.1094516125</v>
      </c>
      <c r="E42" s="18">
        <v>292942.71760365862</v>
      </c>
      <c r="F42" s="18">
        <f>'Lask. kiinteistövero 2024'!V42*1000</f>
        <v>291499.93274999998</v>
      </c>
      <c r="G42" s="18">
        <f t="shared" si="0"/>
        <v>3462447.7598052714</v>
      </c>
      <c r="H42" s="18">
        <f>G42/'Lask. kunnallisvero 2024'!D42</f>
        <v>1629.3871810848336</v>
      </c>
      <c r="I42" s="71">
        <f t="shared" si="1"/>
        <v>576.29281891516621</v>
      </c>
      <c r="J42" s="71">
        <f t="shared" si="2"/>
        <v>518.6635370236495</v>
      </c>
      <c r="K42" s="45">
        <f>J42*'Lask. kunnallisvero 2024'!D42</f>
        <v>1102160.0161752552</v>
      </c>
      <c r="N42" s="71">
        <v>520.60479893886361</v>
      </c>
      <c r="O42" s="45">
        <v>1106285.1977450852</v>
      </c>
      <c r="Q42" s="79">
        <f t="shared" si="3"/>
        <v>-1.9412619152141133</v>
      </c>
      <c r="R42" s="79">
        <f t="shared" si="4"/>
        <v>-4125.1815698300488</v>
      </c>
      <c r="S42" s="108">
        <v>1106940.1422309547</v>
      </c>
      <c r="U42" s="109">
        <v>520.60479893886361</v>
      </c>
      <c r="V42" s="110">
        <v>1106285.1977450852</v>
      </c>
      <c r="X42" s="111">
        <v>-1.9412619152141133</v>
      </c>
      <c r="Y42" s="111">
        <v>-4125.1815698300488</v>
      </c>
      <c r="Z42" s="112">
        <v>-4780.1260556995403</v>
      </c>
      <c r="AA42" s="113">
        <f t="shared" si="6"/>
        <v>-4.3370526834094923E-3</v>
      </c>
    </row>
    <row r="43" spans="1:27" ht="15" customHeight="1">
      <c r="A43" t="s">
        <v>121</v>
      </c>
      <c r="B43" s="60">
        <v>18</v>
      </c>
      <c r="C43" s="19" t="s">
        <v>122</v>
      </c>
      <c r="D43" s="18">
        <f>'Lask. kunnallisvero 2024'!H43</f>
        <v>2437444.5328000002</v>
      </c>
      <c r="E43" s="18">
        <v>529025.62292251037</v>
      </c>
      <c r="F43" s="18">
        <f>'Lask. kiinteistövero 2024'!V43*1000</f>
        <v>418703.91435000004</v>
      </c>
      <c r="G43" s="18">
        <f t="shared" si="0"/>
        <v>3385174.0700725107</v>
      </c>
      <c r="H43" s="18">
        <f>G43/'Lask. kunnallisvero 2024'!D43</f>
        <v>1640.8987251926858</v>
      </c>
      <c r="I43" s="71">
        <f t="shared" si="1"/>
        <v>564.78127480731405</v>
      </c>
      <c r="J43" s="71">
        <f t="shared" si="2"/>
        <v>508.30314732658263</v>
      </c>
      <c r="K43" s="45">
        <f>J43*'Lask. kunnallisvero 2024'!D43</f>
        <v>1048629.3929347401</v>
      </c>
      <c r="N43" s="71">
        <v>507.61854019188752</v>
      </c>
      <c r="O43" s="45">
        <v>1047217.048415864</v>
      </c>
      <c r="Q43" s="79">
        <f t="shared" si="3"/>
        <v>0.68460713469511347</v>
      </c>
      <c r="R43" s="79">
        <f t="shared" si="4"/>
        <v>1412.3445188760525</v>
      </c>
      <c r="S43" s="108">
        <v>1048080.4288418262</v>
      </c>
      <c r="U43" s="109">
        <v>507.61854019188752</v>
      </c>
      <c r="V43" s="110">
        <v>1047217.048415864</v>
      </c>
      <c r="X43" s="111">
        <v>0.68460713469511347</v>
      </c>
      <c r="Y43" s="111">
        <v>1412.3445188760525</v>
      </c>
      <c r="Z43" s="112">
        <v>548.96409291389864</v>
      </c>
      <c r="AA43" s="113">
        <f t="shared" si="6"/>
        <v>5.2350629937765122E-4</v>
      </c>
    </row>
    <row r="44" spans="1:27" ht="15" customHeight="1">
      <c r="A44" t="s">
        <v>317</v>
      </c>
      <c r="B44" s="60">
        <v>1</v>
      </c>
      <c r="C44" s="19" t="s">
        <v>318</v>
      </c>
      <c r="D44" s="18">
        <f>'Lask. kunnallisvero 2024'!H44</f>
        <v>86194543.844368413</v>
      </c>
      <c r="E44" s="18">
        <v>8668355.4766406417</v>
      </c>
      <c r="F44" s="18">
        <f>'Lask. kiinteistövero 2024'!V44*1000</f>
        <v>8143752.676</v>
      </c>
      <c r="G44" s="18">
        <f t="shared" si="0"/>
        <v>103006651.99700905</v>
      </c>
      <c r="H44" s="18">
        <f>G44/'Lask. kunnallisvero 2024'!D44</f>
        <v>2196.25705202467</v>
      </c>
      <c r="I44" s="71">
        <f t="shared" si="1"/>
        <v>9.4229479753298619</v>
      </c>
      <c r="J44" s="71">
        <f t="shared" si="2"/>
        <v>8.4806531777968761</v>
      </c>
      <c r="K44" s="45">
        <f>J44*'Lask. kunnallisvero 2024'!D44</f>
        <v>397751.11469185131</v>
      </c>
      <c r="N44" s="71">
        <v>9.8448975931460154</v>
      </c>
      <c r="O44" s="45">
        <v>461735.54201614129</v>
      </c>
      <c r="Q44" s="79">
        <f t="shared" si="3"/>
        <v>-1.3642444153491393</v>
      </c>
      <c r="R44" s="79">
        <f t="shared" si="4"/>
        <v>-63984.42732428998</v>
      </c>
      <c r="S44" s="108">
        <v>458760.11250689765</v>
      </c>
      <c r="U44" s="109">
        <v>9.8448975931460154</v>
      </c>
      <c r="V44" s="110">
        <v>461735.54201614129</v>
      </c>
      <c r="X44" s="111">
        <v>-1.3642444153491393</v>
      </c>
      <c r="Y44" s="111">
        <v>-63984.42732428998</v>
      </c>
      <c r="Z44" s="112">
        <v>-61008.997815046343</v>
      </c>
      <c r="AA44" s="113">
        <f t="shared" si="6"/>
        <v>-0.15338485691564105</v>
      </c>
    </row>
    <row r="45" spans="1:27" ht="15" customHeight="1">
      <c r="A45" t="s">
        <v>537</v>
      </c>
      <c r="B45" s="60">
        <v>6</v>
      </c>
      <c r="C45" s="19" t="s">
        <v>538</v>
      </c>
      <c r="D45" s="18">
        <f>'Lask. kunnallisvero 2024'!H45</f>
        <v>15088128.129191486</v>
      </c>
      <c r="E45" s="18">
        <v>1338112.0598598723</v>
      </c>
      <c r="F45" s="18">
        <f>'Lask. kiinteistövero 2024'!V45*1000</f>
        <v>1315085.66295</v>
      </c>
      <c r="G45" s="18">
        <f t="shared" si="0"/>
        <v>17741325.852001358</v>
      </c>
      <c r="H45" s="18">
        <f>G45/'Lask. kunnallisvero 2024'!D45</f>
        <v>1719.2873197016531</v>
      </c>
      <c r="I45" s="71">
        <f t="shared" si="1"/>
        <v>486.3926802983467</v>
      </c>
      <c r="J45" s="71">
        <f t="shared" si="2"/>
        <v>437.75341226851202</v>
      </c>
      <c r="K45" s="45">
        <f>J45*'Lask. kunnallisvero 2024'!D45</f>
        <v>4517177.4611987751</v>
      </c>
      <c r="N45" s="71">
        <v>439.48883546964856</v>
      </c>
      <c r="O45" s="45">
        <v>4535085.2932113037</v>
      </c>
      <c r="Q45" s="79">
        <f t="shared" si="3"/>
        <v>-1.7354232011365411</v>
      </c>
      <c r="R45" s="79">
        <f t="shared" si="4"/>
        <v>-17907.832012528554</v>
      </c>
      <c r="S45" s="108">
        <v>4535809.4270466436</v>
      </c>
      <c r="U45" s="109">
        <v>439.48883546964856</v>
      </c>
      <c r="V45" s="110">
        <v>4535085.2932113037</v>
      </c>
      <c r="X45" s="111">
        <v>-1.7354232011365411</v>
      </c>
      <c r="Y45" s="111">
        <v>-17907.832012528554</v>
      </c>
      <c r="Z45" s="112">
        <v>-18631.965847868472</v>
      </c>
      <c r="AA45" s="113">
        <f t="shared" si="6"/>
        <v>-4.1246920245909258E-3</v>
      </c>
    </row>
    <row r="46" spans="1:27" ht="15" customHeight="1">
      <c r="A46" t="s">
        <v>269</v>
      </c>
      <c r="B46" s="60">
        <v>5</v>
      </c>
      <c r="C46" s="19" t="s">
        <v>270</v>
      </c>
      <c r="D46" s="18">
        <f>'Lask. kunnallisvero 2024'!H46</f>
        <v>114649682.46353571</v>
      </c>
      <c r="E46" s="18">
        <v>17987988.748704951</v>
      </c>
      <c r="F46" s="18">
        <f>'Lask. kiinteistövero 2024'!V46*1000</f>
        <v>13627660.067600001</v>
      </c>
      <c r="G46" s="18">
        <f t="shared" si="0"/>
        <v>146265331.27984068</v>
      </c>
      <c r="H46" s="18">
        <f>G46/'Lask. kunnallisvero 2024'!D46</f>
        <v>2140.917333096806</v>
      </c>
      <c r="I46" s="71">
        <f t="shared" si="1"/>
        <v>64.762666903193804</v>
      </c>
      <c r="J46" s="71">
        <f t="shared" si="2"/>
        <v>58.286400212874426</v>
      </c>
      <c r="K46" s="45">
        <f>J46*'Lask. kunnallisvero 2024'!D46</f>
        <v>3982068.5761433681</v>
      </c>
      <c r="N46" s="71">
        <v>58.420110076884249</v>
      </c>
      <c r="O46" s="45">
        <v>3991203.500342655</v>
      </c>
      <c r="Q46" s="79">
        <f t="shared" si="3"/>
        <v>-0.13370986400982332</v>
      </c>
      <c r="R46" s="79">
        <f t="shared" si="4"/>
        <v>-9134.9241992868483</v>
      </c>
      <c r="S46" s="108">
        <v>3991467.9082629201</v>
      </c>
      <c r="U46" s="109">
        <v>58.420110076884249</v>
      </c>
      <c r="V46" s="110">
        <v>3991203.500342655</v>
      </c>
      <c r="X46" s="111">
        <v>-0.13370986400982332</v>
      </c>
      <c r="Y46" s="111">
        <v>-9134.9241992868483</v>
      </c>
      <c r="Z46" s="112">
        <v>-9399.3321195519529</v>
      </c>
      <c r="AA46" s="113">
        <f t="shared" si="6"/>
        <v>-2.3604144277834618E-3</v>
      </c>
    </row>
    <row r="47" spans="1:27" ht="15" customHeight="1">
      <c r="A47" t="s">
        <v>285</v>
      </c>
      <c r="B47" s="60">
        <v>7</v>
      </c>
      <c r="C47" s="19" t="s">
        <v>286</v>
      </c>
      <c r="D47" s="18">
        <f>'Lask. kunnallisvero 2024'!H47</f>
        <v>26628849.928207316</v>
      </c>
      <c r="E47" s="18">
        <v>4292334.1724976245</v>
      </c>
      <c r="F47" s="18">
        <f>'Lask. kiinteistövero 2024'!V47*1000</f>
        <v>3966916.0750500001</v>
      </c>
      <c r="G47" s="18">
        <f t="shared" si="0"/>
        <v>34888100.175754935</v>
      </c>
      <c r="H47" s="18">
        <f>G47/'Lask. kunnallisvero 2024'!D47</f>
        <v>1943.3019648947216</v>
      </c>
      <c r="I47" s="71">
        <f t="shared" si="1"/>
        <v>262.37803510527829</v>
      </c>
      <c r="J47" s="71">
        <f t="shared" si="2"/>
        <v>236.14023159475045</v>
      </c>
      <c r="K47" s="45">
        <f>J47*'Lask. kunnallisvero 2024'!D47</f>
        <v>4239425.5778205544</v>
      </c>
      <c r="N47" s="71">
        <v>238.30862296933617</v>
      </c>
      <c r="O47" s="45">
        <v>4278354.7081684927</v>
      </c>
      <c r="Q47" s="79">
        <f t="shared" si="3"/>
        <v>-2.168391374585724</v>
      </c>
      <c r="R47" s="79">
        <f t="shared" si="4"/>
        <v>-38929.130347938277</v>
      </c>
      <c r="S47" s="108">
        <v>4267951.0214406773</v>
      </c>
      <c r="U47" s="109">
        <v>238.30862296933617</v>
      </c>
      <c r="V47" s="110">
        <v>4278354.7081684927</v>
      </c>
      <c r="X47" s="111">
        <v>-2.168391374585724</v>
      </c>
      <c r="Y47" s="111">
        <v>-38929.130347938277</v>
      </c>
      <c r="Z47" s="112">
        <v>-28525.443620122969</v>
      </c>
      <c r="AA47" s="113">
        <f t="shared" si="6"/>
        <v>-6.7286105385030983E-3</v>
      </c>
    </row>
    <row r="48" spans="1:27" ht="15" customHeight="1">
      <c r="A48" t="s">
        <v>433</v>
      </c>
      <c r="B48" s="60">
        <v>17</v>
      </c>
      <c r="C48" s="19" t="s">
        <v>434</v>
      </c>
      <c r="D48" s="18">
        <f>'Lask. kunnallisvero 2024'!H48</f>
        <v>13079046.12047191</v>
      </c>
      <c r="E48" s="18">
        <v>1077553.4046585166</v>
      </c>
      <c r="F48" s="18">
        <f>'Lask. kiinteistövero 2024'!V48*1000</f>
        <v>1108779.6324</v>
      </c>
      <c r="G48" s="18">
        <f t="shared" si="0"/>
        <v>15265379.157530427</v>
      </c>
      <c r="H48" s="18">
        <f>G48/'Lask. kunnallisvero 2024'!D48</f>
        <v>1563.1148021227143</v>
      </c>
      <c r="I48" s="71">
        <f t="shared" si="1"/>
        <v>642.56519787728553</v>
      </c>
      <c r="J48" s="71">
        <f t="shared" si="2"/>
        <v>578.30867808955702</v>
      </c>
      <c r="K48" s="45">
        <f>J48*'Lask. kunnallisvero 2024'!D48</f>
        <v>5647762.5502226138</v>
      </c>
      <c r="N48" s="71">
        <v>578.49781356035771</v>
      </c>
      <c r="O48" s="45">
        <v>5649609.6472304538</v>
      </c>
      <c r="Q48" s="79">
        <f t="shared" si="3"/>
        <v>-0.18913547080069293</v>
      </c>
      <c r="R48" s="79">
        <f t="shared" si="4"/>
        <v>-1847.0970078399405</v>
      </c>
      <c r="S48" s="108">
        <v>5655525.9173817663</v>
      </c>
      <c r="U48" s="109">
        <v>578.49781356035771</v>
      </c>
      <c r="V48" s="110">
        <v>5649609.6472304538</v>
      </c>
      <c r="X48" s="111">
        <v>-0.18913547080069293</v>
      </c>
      <c r="Y48" s="111">
        <v>-1847.0970078399405</v>
      </c>
      <c r="Z48" s="112">
        <v>-7763.3671591524035</v>
      </c>
      <c r="AA48" s="113">
        <f t="shared" si="6"/>
        <v>-1.3745916352036437E-3</v>
      </c>
    </row>
    <row r="49" spans="1:27" ht="15" customHeight="1">
      <c r="A49" t="s">
        <v>215</v>
      </c>
      <c r="B49" s="60">
        <v>11</v>
      </c>
      <c r="C49" s="19" t="s">
        <v>216</v>
      </c>
      <c r="D49" s="18">
        <f>'Lask. kunnallisvero 2024'!H49</f>
        <v>29158745.402278479</v>
      </c>
      <c r="E49" s="18">
        <v>4890827.3999272268</v>
      </c>
      <c r="F49" s="18">
        <f>'Lask. kiinteistövero 2024'!V49*1000</f>
        <v>3082445.3236999996</v>
      </c>
      <c r="G49" s="18">
        <f t="shared" si="0"/>
        <v>37132018.125905707</v>
      </c>
      <c r="H49" s="18">
        <f>G49/'Lask. kunnallisvero 2024'!D49</f>
        <v>1800.9515047970563</v>
      </c>
      <c r="I49" s="71">
        <f t="shared" si="1"/>
        <v>404.72849520294358</v>
      </c>
      <c r="J49" s="71">
        <f t="shared" si="2"/>
        <v>364.25564568264917</v>
      </c>
      <c r="K49" s="45">
        <f>J49*'Lask. kunnallisvero 2024'!D49</f>
        <v>7510222.9026848609</v>
      </c>
      <c r="N49" s="71">
        <v>363.60828541735577</v>
      </c>
      <c r="O49" s="45">
        <v>7496875.6287350412</v>
      </c>
      <c r="Q49" s="79">
        <f t="shared" si="3"/>
        <v>0.64736026529340052</v>
      </c>
      <c r="R49" s="79">
        <f t="shared" si="4"/>
        <v>13347.273949819617</v>
      </c>
      <c r="S49" s="108">
        <v>7497210.025933235</v>
      </c>
      <c r="U49" s="109">
        <v>363.60828541735577</v>
      </c>
      <c r="V49" s="110">
        <v>7496875.6287350412</v>
      </c>
      <c r="X49" s="111">
        <v>0.64736026529340052</v>
      </c>
      <c r="Y49" s="111">
        <v>13347.273949819617</v>
      </c>
      <c r="Z49" s="112">
        <v>13012.87675162591</v>
      </c>
      <c r="AA49" s="113">
        <f t="shared" si="6"/>
        <v>1.7326884861132261E-3</v>
      </c>
    </row>
    <row r="50" spans="1:27" ht="15" customHeight="1">
      <c r="A50" t="s">
        <v>125</v>
      </c>
      <c r="B50" s="60">
        <v>7</v>
      </c>
      <c r="C50" s="19" t="s">
        <v>126</v>
      </c>
      <c r="D50" s="18">
        <f>'Lask. kunnallisvero 2024'!H50</f>
        <v>9083731.1664767452</v>
      </c>
      <c r="E50" s="18">
        <v>831072.06469110784</v>
      </c>
      <c r="F50" s="18">
        <f>'Lask. kiinteistövero 2024'!V50*1000</f>
        <v>1399418.6238000002</v>
      </c>
      <c r="G50" s="18">
        <f t="shared" si="0"/>
        <v>11314221.854967853</v>
      </c>
      <c r="H50" s="18">
        <f>G50/'Lask. kunnallisvero 2024'!D50</f>
        <v>1755.7762034400764</v>
      </c>
      <c r="I50" s="71">
        <f t="shared" si="1"/>
        <v>449.90379655992342</v>
      </c>
      <c r="J50" s="71">
        <f t="shared" si="2"/>
        <v>404.91341690393108</v>
      </c>
      <c r="K50" s="45">
        <f>J50*'Lask. kunnallisvero 2024'!D50</f>
        <v>2609262.0585289318</v>
      </c>
      <c r="N50" s="71">
        <v>407.18100229697899</v>
      </c>
      <c r="O50" s="45">
        <v>2623874.3788017328</v>
      </c>
      <c r="Q50" s="79">
        <f t="shared" si="3"/>
        <v>-2.2675853930479093</v>
      </c>
      <c r="R50" s="79">
        <f t="shared" si="4"/>
        <v>-14612.320272800978</v>
      </c>
      <c r="S50" s="108">
        <v>2626547.221528288</v>
      </c>
      <c r="U50" s="109">
        <v>407.18100229697899</v>
      </c>
      <c r="V50" s="110">
        <v>2623874.3788017328</v>
      </c>
      <c r="X50" s="111">
        <v>-2.2675853930479093</v>
      </c>
      <c r="Y50" s="111">
        <v>-14612.320272800978</v>
      </c>
      <c r="Z50" s="112">
        <v>-17285.162999356166</v>
      </c>
      <c r="AA50" s="113">
        <f t="shared" si="6"/>
        <v>-6.6245408133138286E-3</v>
      </c>
    </row>
    <row r="51" spans="1:27" ht="15" customHeight="1">
      <c r="A51" t="s">
        <v>577</v>
      </c>
      <c r="B51" s="60">
        <v>6</v>
      </c>
      <c r="C51" s="19" t="s">
        <v>578</v>
      </c>
      <c r="D51" s="18">
        <f>'Lask. kunnallisvero 2024'!H51</f>
        <v>8923518.0197234042</v>
      </c>
      <c r="E51" s="18">
        <v>1701059.2942832033</v>
      </c>
      <c r="F51" s="18">
        <f>'Lask. kiinteistövero 2024'!V51*1000</f>
        <v>1432283.7655999998</v>
      </c>
      <c r="G51" s="18">
        <f t="shared" si="0"/>
        <v>12056861.079606608</v>
      </c>
      <c r="H51" s="18">
        <f>G51/'Lask. kunnallisvero 2024'!D51</f>
        <v>1760.1257050520594</v>
      </c>
      <c r="I51" s="71">
        <f t="shared" si="1"/>
        <v>445.55429494794043</v>
      </c>
      <c r="J51" s="71">
        <f t="shared" si="2"/>
        <v>400.99886545314644</v>
      </c>
      <c r="K51" s="45">
        <f>J51*'Lask. kunnallisvero 2024'!D51</f>
        <v>2746842.2283540531</v>
      </c>
      <c r="N51" s="71">
        <v>401.96798739978658</v>
      </c>
      <c r="O51" s="45">
        <v>2753480.7136885379</v>
      </c>
      <c r="Q51" s="79">
        <f t="shared" si="3"/>
        <v>-0.96912194664014351</v>
      </c>
      <c r="R51" s="79">
        <f t="shared" si="4"/>
        <v>-6638.4853344848379</v>
      </c>
      <c r="S51" s="108">
        <v>2756713.3663094048</v>
      </c>
      <c r="U51" s="109">
        <v>401.96798739978658</v>
      </c>
      <c r="V51" s="110">
        <v>2753480.7136885379</v>
      </c>
      <c r="X51" s="111">
        <v>-0.96912194664014351</v>
      </c>
      <c r="Y51" s="111">
        <v>-6638.4853344848379</v>
      </c>
      <c r="Z51" s="112">
        <v>-9871.1379553517327</v>
      </c>
      <c r="AA51" s="113">
        <f t="shared" si="6"/>
        <v>-3.5936312080314344E-3</v>
      </c>
    </row>
    <row r="52" spans="1:27" ht="15" customHeight="1">
      <c r="A52" t="s">
        <v>191</v>
      </c>
      <c r="B52" s="60">
        <v>14</v>
      </c>
      <c r="C52" s="19" t="s">
        <v>192</v>
      </c>
      <c r="D52" s="18">
        <f>'Lask. kunnallisvero 2024'!H52</f>
        <v>17848338.363749996</v>
      </c>
      <c r="E52" s="18">
        <v>1297485.19588554</v>
      </c>
      <c r="F52" s="18">
        <f>'Lask. kiinteistövero 2024'!V52*1000</f>
        <v>1479292.6018499997</v>
      </c>
      <c r="G52" s="18">
        <f t="shared" si="0"/>
        <v>20625116.161485534</v>
      </c>
      <c r="H52" s="18">
        <f>G52/'Lask. kunnallisvero 2024'!D52</f>
        <v>1670.9970154326772</v>
      </c>
      <c r="I52" s="71">
        <f t="shared" si="1"/>
        <v>534.68298456732259</v>
      </c>
      <c r="J52" s="71">
        <f t="shared" si="2"/>
        <v>481.21468611059032</v>
      </c>
      <c r="K52" s="45">
        <f>J52*'Lask. kunnallisvero 2024'!D52</f>
        <v>5939632.8706630161</v>
      </c>
      <c r="N52" s="71">
        <v>482.58268682830817</v>
      </c>
      <c r="O52" s="45">
        <v>5956518.1035218081</v>
      </c>
      <c r="Q52" s="79">
        <f t="shared" si="3"/>
        <v>-1.3680007177178481</v>
      </c>
      <c r="R52" s="79">
        <f t="shared" si="4"/>
        <v>-16885.232858791947</v>
      </c>
      <c r="S52" s="108">
        <v>5964782.2456650315</v>
      </c>
      <c r="U52" s="109">
        <v>482.58268682830817</v>
      </c>
      <c r="V52" s="110">
        <v>5956518.1035218081</v>
      </c>
      <c r="X52" s="111">
        <v>-1.3680007177178481</v>
      </c>
      <c r="Y52" s="111">
        <v>-16885.232858791947</v>
      </c>
      <c r="Z52" s="112">
        <v>-25149.375002015382</v>
      </c>
      <c r="AA52" s="113">
        <f t="shared" si="6"/>
        <v>-4.2341632133920193E-3</v>
      </c>
    </row>
    <row r="53" spans="1:27" ht="15" customHeight="1">
      <c r="A53" t="s">
        <v>69</v>
      </c>
      <c r="B53" s="60">
        <v>12</v>
      </c>
      <c r="C53" s="19" t="s">
        <v>70</v>
      </c>
      <c r="D53" s="18">
        <f>'Lask. kunnallisvero 2024'!H53</f>
        <v>5417302.0347857131</v>
      </c>
      <c r="E53" s="18">
        <v>2416996.2685496621</v>
      </c>
      <c r="F53" s="18">
        <f>'Lask. kiinteistövero 2024'!V53*1000</f>
        <v>878542.41905000014</v>
      </c>
      <c r="G53" s="18">
        <f t="shared" si="0"/>
        <v>8712840.7223853748</v>
      </c>
      <c r="H53" s="18">
        <f>G53/'Lask. kunnallisvero 2024'!D53</f>
        <v>1977.4944898741205</v>
      </c>
      <c r="I53" s="71">
        <f t="shared" si="1"/>
        <v>228.18551012587932</v>
      </c>
      <c r="J53" s="71">
        <f t="shared" si="2"/>
        <v>205.36695911329139</v>
      </c>
      <c r="K53" s="45">
        <f>J53*'Lask. kunnallisvero 2024'!D53</f>
        <v>904846.82185316191</v>
      </c>
      <c r="N53" s="71">
        <v>202.86269140215686</v>
      </c>
      <c r="O53" s="45">
        <v>893813.01831790316</v>
      </c>
      <c r="Q53" s="79">
        <f t="shared" si="3"/>
        <v>2.5042677111345313</v>
      </c>
      <c r="R53" s="79">
        <f t="shared" si="4"/>
        <v>11033.803535258747</v>
      </c>
      <c r="S53" s="108">
        <v>895534.78264431481</v>
      </c>
      <c r="U53" s="109">
        <v>202.86269140215686</v>
      </c>
      <c r="V53" s="110">
        <v>893813.01831790316</v>
      </c>
      <c r="X53" s="111">
        <v>2.5042677111345313</v>
      </c>
      <c r="Y53" s="111">
        <v>11033.803535258747</v>
      </c>
      <c r="Z53" s="112">
        <v>9312.0392088470981</v>
      </c>
      <c r="AA53" s="113">
        <f t="shared" si="6"/>
        <v>1.0291287966040124E-2</v>
      </c>
    </row>
    <row r="54" spans="1:27" ht="15" customHeight="1">
      <c r="A54" t="s">
        <v>515</v>
      </c>
      <c r="B54" s="60">
        <v>19</v>
      </c>
      <c r="C54" s="19" t="s">
        <v>516</v>
      </c>
      <c r="D54" s="18">
        <f>'Lask. kunnallisvero 2024'!H54</f>
        <v>11719931.447531249</v>
      </c>
      <c r="E54" s="18">
        <v>1852185.8059190856</v>
      </c>
      <c r="F54" s="18">
        <f>'Lask. kiinteistövero 2024'!V54*1000</f>
        <v>2593637.2066499996</v>
      </c>
      <c r="G54" s="18">
        <f t="shared" si="0"/>
        <v>16165754.460100334</v>
      </c>
      <c r="H54" s="18">
        <f>G54/'Lask. kunnallisvero 2024'!D54</f>
        <v>2268.2411196997805</v>
      </c>
      <c r="I54" s="71">
        <f t="shared" si="1"/>
        <v>-62.561119699780647</v>
      </c>
      <c r="J54" s="71">
        <f t="shared" si="2"/>
        <v>-6.2561119699780647</v>
      </c>
      <c r="K54" s="45">
        <f>J54*'Lask. kunnallisvero 2024'!D54</f>
        <v>-44587.310010033667</v>
      </c>
      <c r="N54" s="71">
        <v>-6.1550410671376081</v>
      </c>
      <c r="O54" s="45">
        <v>-43866.977685489735</v>
      </c>
      <c r="Q54" s="79">
        <f t="shared" si="3"/>
        <v>-0.10107090284045661</v>
      </c>
      <c r="R54" s="79">
        <f t="shared" si="4"/>
        <v>-720.33232454393146</v>
      </c>
      <c r="S54" s="108">
        <v>-43528.179369265737</v>
      </c>
      <c r="U54" s="109">
        <v>-6.1550410671376081</v>
      </c>
      <c r="V54" s="110">
        <v>-43866.977685489735</v>
      </c>
      <c r="X54" s="111">
        <v>-0.10107090284045661</v>
      </c>
      <c r="Y54" s="111">
        <v>-720.33232454393146</v>
      </c>
      <c r="Z54" s="112">
        <v>-1059.1306407679294</v>
      </c>
      <c r="AA54" s="113">
        <f t="shared" si="6"/>
        <v>2.3754082507547302E-2</v>
      </c>
    </row>
    <row r="55" spans="1:27" ht="15" customHeight="1">
      <c r="A55" t="s">
        <v>491</v>
      </c>
      <c r="B55" s="60">
        <v>1</v>
      </c>
      <c r="C55" s="19" t="s">
        <v>492</v>
      </c>
      <c r="D55" s="18">
        <f>'Lask. kunnallisvero 2024'!H55</f>
        <v>10214081.684222223</v>
      </c>
      <c r="E55" s="18">
        <v>725759.07646052795</v>
      </c>
      <c r="F55" s="18">
        <f>'Lask. kiinteistövero 2024'!V55*1000</f>
        <v>1574270.4210499998</v>
      </c>
      <c r="G55" s="18">
        <f t="shared" si="0"/>
        <v>12514111.18173275</v>
      </c>
      <c r="H55" s="18">
        <f>G55/'Lask. kunnallisvero 2024'!D55</f>
        <v>2326.4754009542198</v>
      </c>
      <c r="I55" s="71">
        <f t="shared" si="1"/>
        <v>-120.79540095421999</v>
      </c>
      <c r="J55" s="71">
        <f t="shared" si="2"/>
        <v>-12.079540095421999</v>
      </c>
      <c r="K55" s="45">
        <f>J55*'Lask. kunnallisvero 2024'!D55</f>
        <v>-64975.846173274935</v>
      </c>
      <c r="N55" s="71">
        <v>-12.013180428355236</v>
      </c>
      <c r="O55" s="45">
        <v>-64618.897524122811</v>
      </c>
      <c r="Q55" s="79">
        <f t="shared" si="3"/>
        <v>-6.6359667066762995E-2</v>
      </c>
      <c r="R55" s="79">
        <f t="shared" si="4"/>
        <v>-356.94864915212383</v>
      </c>
      <c r="S55" s="108">
        <v>-64179.94247469899</v>
      </c>
      <c r="U55" s="109">
        <v>-12.013180428355236</v>
      </c>
      <c r="V55" s="110">
        <v>-64618.897524122811</v>
      </c>
      <c r="X55" s="111">
        <v>-6.6359667066762995E-2</v>
      </c>
      <c r="Y55" s="111">
        <v>-356.94864915212383</v>
      </c>
      <c r="Z55" s="112">
        <v>-795.90369857594487</v>
      </c>
      <c r="AA55" s="113">
        <f t="shared" si="6"/>
        <v>1.2249224064792652E-2</v>
      </c>
    </row>
    <row r="56" spans="1:27" ht="15" customHeight="1">
      <c r="A56" t="s">
        <v>197</v>
      </c>
      <c r="B56" s="60">
        <v>14</v>
      </c>
      <c r="C56" s="19" t="s">
        <v>198</v>
      </c>
      <c r="D56" s="18">
        <f>'Lask. kunnallisvero 2024'!H56</f>
        <v>2257339.6721938774</v>
      </c>
      <c r="E56" s="18">
        <v>1064727.3878531752</v>
      </c>
      <c r="F56" s="18">
        <f>'Lask. kiinteistövero 2024'!V56*1000</f>
        <v>325917.11074999993</v>
      </c>
      <c r="G56" s="18">
        <f t="shared" si="0"/>
        <v>3647984.1707970528</v>
      </c>
      <c r="H56" s="18">
        <f>G56/'Lask. kunnallisvero 2024'!D56</f>
        <v>2011.0166321924216</v>
      </c>
      <c r="I56" s="71">
        <f t="shared" si="1"/>
        <v>194.6633678075782</v>
      </c>
      <c r="J56" s="71">
        <f t="shared" si="2"/>
        <v>175.19703102682035</v>
      </c>
      <c r="K56" s="45">
        <f>J56*'Lask. kunnallisvero 2024'!D56</f>
        <v>317807.41428265214</v>
      </c>
      <c r="N56" s="71">
        <v>172.23657069170417</v>
      </c>
      <c r="O56" s="45">
        <v>312437.13923475135</v>
      </c>
      <c r="Q56" s="79">
        <f t="shared" si="3"/>
        <v>2.9604603351161813</v>
      </c>
      <c r="R56" s="79">
        <f t="shared" si="4"/>
        <v>5370.2750479007955</v>
      </c>
      <c r="S56" s="108">
        <v>313024.94041098712</v>
      </c>
      <c r="U56" s="109">
        <v>172.23657069170417</v>
      </c>
      <c r="V56" s="110">
        <v>312437.13923475135</v>
      </c>
      <c r="X56" s="111">
        <v>2.9604603351161813</v>
      </c>
      <c r="Y56" s="111">
        <v>5370.2750479007955</v>
      </c>
      <c r="Z56" s="112">
        <v>4782.4738716650172</v>
      </c>
      <c r="AA56" s="113">
        <f t="shared" si="6"/>
        <v>1.5048339518635559E-2</v>
      </c>
    </row>
    <row r="57" spans="1:27" ht="15" customHeight="1">
      <c r="A57" t="s">
        <v>427</v>
      </c>
      <c r="B57" s="60">
        <v>14</v>
      </c>
      <c r="C57" s="19" t="s">
        <v>428</v>
      </c>
      <c r="D57" s="18">
        <f>'Lask. kunnallisvero 2024'!H57</f>
        <v>6013484.1376105258</v>
      </c>
      <c r="E57" s="18">
        <v>645924.97260971565</v>
      </c>
      <c r="F57" s="18">
        <f>'Lask. kiinteistövero 2024'!V57*1000</f>
        <v>529894.18594999996</v>
      </c>
      <c r="G57" s="18">
        <f t="shared" si="0"/>
        <v>7189303.2961702412</v>
      </c>
      <c r="H57" s="18">
        <f>G57/'Lask. kunnallisvero 2024'!D57</f>
        <v>1650.058135453349</v>
      </c>
      <c r="I57" s="71">
        <f t="shared" si="1"/>
        <v>555.62186454665084</v>
      </c>
      <c r="J57" s="71">
        <f t="shared" si="2"/>
        <v>500.05967809198575</v>
      </c>
      <c r="K57" s="45">
        <f>J57*'Lask. kunnallisvero 2024'!D57</f>
        <v>2178760.017446782</v>
      </c>
      <c r="N57" s="71">
        <v>497.05777255250877</v>
      </c>
      <c r="O57" s="45">
        <v>2165680.7150112805</v>
      </c>
      <c r="Q57" s="79">
        <f t="shared" si="3"/>
        <v>3.0019055394769794</v>
      </c>
      <c r="R57" s="79">
        <f t="shared" si="4"/>
        <v>13079.302435501479</v>
      </c>
      <c r="S57" s="108">
        <v>2185054.202871684</v>
      </c>
      <c r="U57" s="109">
        <v>497.05777255250877</v>
      </c>
      <c r="V57" s="110">
        <v>2165680.7150112805</v>
      </c>
      <c r="X57" s="111">
        <v>3.0019055394769794</v>
      </c>
      <c r="Y57" s="111">
        <v>13079.302435501479</v>
      </c>
      <c r="Z57" s="112">
        <v>-6294.1854249020107</v>
      </c>
      <c r="AA57" s="113">
        <f t="shared" si="6"/>
        <v>-2.8888842160220848E-3</v>
      </c>
    </row>
    <row r="58" spans="1:27" ht="15" customHeight="1">
      <c r="A58" t="s">
        <v>183</v>
      </c>
      <c r="B58" s="60">
        <v>9</v>
      </c>
      <c r="C58" s="19" t="s">
        <v>184</v>
      </c>
      <c r="D58" s="18">
        <f>'Lask. kunnallisvero 2024'!H58</f>
        <v>38938429.598965116</v>
      </c>
      <c r="E58" s="18">
        <v>4311822.5259449668</v>
      </c>
      <c r="F58" s="18">
        <f>'Lask. kiinteistövero 2024'!V58*1000</f>
        <v>4182461.4270499996</v>
      </c>
      <c r="G58" s="18">
        <f t="shared" si="0"/>
        <v>47432713.551960088</v>
      </c>
      <c r="H58" s="18">
        <f>G58/'Lask. kunnallisvero 2024'!D58</f>
        <v>1903.4758036823343</v>
      </c>
      <c r="I58" s="71">
        <f t="shared" si="1"/>
        <v>302.20419631766549</v>
      </c>
      <c r="J58" s="71">
        <f t="shared" si="2"/>
        <v>271.98377668589893</v>
      </c>
      <c r="K58" s="45">
        <f>J58*'Lask. kunnallisvero 2024'!D58</f>
        <v>6777563.7312359158</v>
      </c>
      <c r="N58" s="71">
        <v>272.72750193421848</v>
      </c>
      <c r="O58" s="45">
        <v>6796096.6206987901</v>
      </c>
      <c r="Q58" s="79">
        <f t="shared" si="3"/>
        <v>-0.74372524831954934</v>
      </c>
      <c r="R58" s="79">
        <f t="shared" si="4"/>
        <v>-18532.889462874271</v>
      </c>
      <c r="S58" s="108">
        <v>6804829.4228445068</v>
      </c>
      <c r="U58" s="109">
        <v>272.72750193421848</v>
      </c>
      <c r="V58" s="110">
        <v>6796096.6206987901</v>
      </c>
      <c r="X58" s="111">
        <v>-0.74372524831954934</v>
      </c>
      <c r="Y58" s="111">
        <v>-18532.889462874271</v>
      </c>
      <c r="Z58" s="112">
        <v>-27265.691608591005</v>
      </c>
      <c r="AA58" s="113">
        <f t="shared" si="6"/>
        <v>-4.0229340054643787E-3</v>
      </c>
    </row>
    <row r="59" spans="1:27" ht="15" customHeight="1">
      <c r="A59" t="s">
        <v>459</v>
      </c>
      <c r="B59" s="60">
        <v>5</v>
      </c>
      <c r="C59" s="19" t="s">
        <v>460</v>
      </c>
      <c r="D59" s="18">
        <f>'Lask. kunnallisvero 2024'!H59</f>
        <v>26554427.294035718</v>
      </c>
      <c r="E59" s="18">
        <v>2673411.3179483581</v>
      </c>
      <c r="F59" s="18">
        <f>'Lask. kiinteistövero 2024'!V59*1000</f>
        <v>2421449.7841000003</v>
      </c>
      <c r="G59" s="18">
        <f t="shared" si="0"/>
        <v>31649288.396084074</v>
      </c>
      <c r="H59" s="18">
        <f>G59/'Lask. kunnallisvero 2024'!D59</f>
        <v>1962.9900388317355</v>
      </c>
      <c r="I59" s="71">
        <f t="shared" si="1"/>
        <v>242.68996116826429</v>
      </c>
      <c r="J59" s="71">
        <f t="shared" si="2"/>
        <v>218.42096505143786</v>
      </c>
      <c r="K59" s="45">
        <f>J59*'Lask. kunnallisvero 2024'!D59</f>
        <v>3521601.2195243328</v>
      </c>
      <c r="N59" s="71">
        <v>219.654351354829</v>
      </c>
      <c r="O59" s="45">
        <v>3541487.1068939082</v>
      </c>
      <c r="Q59" s="79">
        <f t="shared" si="3"/>
        <v>-1.2333863033911427</v>
      </c>
      <c r="R59" s="79">
        <f t="shared" si="4"/>
        <v>-19885.887369575445</v>
      </c>
      <c r="S59" s="108">
        <v>3531878.7875833958</v>
      </c>
      <c r="U59" s="109">
        <v>219.654351354829</v>
      </c>
      <c r="V59" s="110">
        <v>3541487.1068939082</v>
      </c>
      <c r="X59" s="111">
        <v>-1.2333863033911427</v>
      </c>
      <c r="Y59" s="111">
        <v>-19885.887369575445</v>
      </c>
      <c r="Z59" s="112">
        <v>-10277.568059063051</v>
      </c>
      <c r="AA59" s="113">
        <f t="shared" si="6"/>
        <v>-2.9184360801792473E-3</v>
      </c>
    </row>
    <row r="60" spans="1:27" ht="15" customHeight="1">
      <c r="A60" t="s">
        <v>287</v>
      </c>
      <c r="B60" s="60">
        <v>12</v>
      </c>
      <c r="C60" s="19" t="s">
        <v>288</v>
      </c>
      <c r="D60" s="18">
        <f>'Lask. kunnallisvero 2024'!H60</f>
        <v>110128901.08579746</v>
      </c>
      <c r="E60" s="18">
        <v>20026769.214195013</v>
      </c>
      <c r="F60" s="18">
        <f>'Lask. kiinteistövero 2024'!V60*1000</f>
        <v>13014221.398149997</v>
      </c>
      <c r="G60" s="18">
        <f t="shared" si="0"/>
        <v>143169891.69814247</v>
      </c>
      <c r="H60" s="18">
        <f>G60/'Lask. kunnallisvero 2024'!D60</f>
        <v>1834.0535945548727</v>
      </c>
      <c r="I60" s="71">
        <f t="shared" si="1"/>
        <v>371.62640544512715</v>
      </c>
      <c r="J60" s="71">
        <f t="shared" si="2"/>
        <v>334.46376490061442</v>
      </c>
      <c r="K60" s="45">
        <f>J60*'Lask. kunnallisvero 2024'!D60</f>
        <v>26108910.415671762</v>
      </c>
      <c r="N60" s="71">
        <v>334.76475844170687</v>
      </c>
      <c r="O60" s="45">
        <v>26132406.573476523</v>
      </c>
      <c r="Q60" s="79">
        <f t="shared" si="3"/>
        <v>-0.30099354109245269</v>
      </c>
      <c r="R60" s="79">
        <f t="shared" si="4"/>
        <v>-23496.157804761082</v>
      </c>
      <c r="S60" s="108">
        <v>26147534.277900491</v>
      </c>
      <c r="U60" s="109">
        <v>334.76475844170687</v>
      </c>
      <c r="V60" s="110">
        <v>26132406.573476523</v>
      </c>
      <c r="X60" s="111">
        <v>-0.30099354109245269</v>
      </c>
      <c r="Y60" s="111">
        <v>-23496.157804761082</v>
      </c>
      <c r="Z60" s="112">
        <v>-38623.862228728831</v>
      </c>
      <c r="AA60" s="113">
        <f t="shared" si="6"/>
        <v>-1.4793364262931869E-3</v>
      </c>
    </row>
    <row r="61" spans="1:27" ht="15" customHeight="1">
      <c r="A61" t="s">
        <v>155</v>
      </c>
      <c r="B61" s="60">
        <v>5</v>
      </c>
      <c r="C61" s="19" t="s">
        <v>156</v>
      </c>
      <c r="D61" s="18">
        <f>'Lask. kunnallisvero 2024'!H61</f>
        <v>7545831.6105517242</v>
      </c>
      <c r="E61" s="18">
        <v>490717.06248372188</v>
      </c>
      <c r="F61" s="18">
        <f>'Lask. kiinteistövero 2024'!V61*1000</f>
        <v>616357.28105000011</v>
      </c>
      <c r="G61" s="18">
        <f t="shared" si="0"/>
        <v>8652905.9540854469</v>
      </c>
      <c r="H61" s="18">
        <f>G61/'Lask. kunnallisvero 2024'!D61</f>
        <v>1760.1517400499281</v>
      </c>
      <c r="I61" s="71">
        <f t="shared" si="1"/>
        <v>445.52825995007174</v>
      </c>
      <c r="J61" s="71">
        <f t="shared" si="2"/>
        <v>400.9754339550646</v>
      </c>
      <c r="K61" s="45">
        <f>J61*'Lask. kunnallisvero 2024'!D61</f>
        <v>1971195.2333230977</v>
      </c>
      <c r="N61" s="71">
        <v>402.47635738156021</v>
      </c>
      <c r="O61" s="45">
        <v>1978573.7728877501</v>
      </c>
      <c r="Q61" s="79">
        <f t="shared" si="3"/>
        <v>-1.5009234264956035</v>
      </c>
      <c r="R61" s="79">
        <f t="shared" si="4"/>
        <v>-7378.5395646523684</v>
      </c>
      <c r="S61" s="108">
        <v>1980358.1371052426</v>
      </c>
      <c r="U61" s="109">
        <v>402.47635738156021</v>
      </c>
      <c r="V61" s="110">
        <v>1978573.7728877501</v>
      </c>
      <c r="X61" s="111">
        <v>-1.5009234264956035</v>
      </c>
      <c r="Y61" s="111">
        <v>-7378.5395646523684</v>
      </c>
      <c r="Z61" s="112">
        <v>-9162.9037821448874</v>
      </c>
      <c r="AA61" s="113">
        <f t="shared" si="6"/>
        <v>-4.6483999287568285E-3</v>
      </c>
    </row>
    <row r="62" spans="1:27" ht="15" customHeight="1">
      <c r="A62" t="s">
        <v>573</v>
      </c>
      <c r="B62" s="60">
        <v>11</v>
      </c>
      <c r="C62" s="19" t="s">
        <v>574</v>
      </c>
      <c r="D62" s="18">
        <f>'Lask. kunnallisvero 2024'!H62</f>
        <v>6526100.3372790702</v>
      </c>
      <c r="E62" s="18">
        <v>1173031.9822962885</v>
      </c>
      <c r="F62" s="18">
        <f>'Lask. kiinteistövero 2024'!V62*1000</f>
        <v>705530.06620000012</v>
      </c>
      <c r="G62" s="18">
        <f t="shared" si="0"/>
        <v>8404662.3857753575</v>
      </c>
      <c r="H62" s="18">
        <f>G62/'Lask. kunnallisvero 2024'!D62</f>
        <v>1831.0811297985529</v>
      </c>
      <c r="I62" s="71">
        <f t="shared" si="1"/>
        <v>374.59887020144697</v>
      </c>
      <c r="J62" s="71">
        <f t="shared" si="2"/>
        <v>337.13898318130225</v>
      </c>
      <c r="K62" s="45">
        <f>J62*'Lask. kunnallisvero 2024'!D62</f>
        <v>1547467.9328021773</v>
      </c>
      <c r="N62" s="71">
        <v>337.32811316822909</v>
      </c>
      <c r="O62" s="45">
        <v>1548336.0394421716</v>
      </c>
      <c r="Q62" s="79">
        <f t="shared" si="3"/>
        <v>-0.18912998692684369</v>
      </c>
      <c r="R62" s="79">
        <f t="shared" si="4"/>
        <v>-868.10663999430835</v>
      </c>
      <c r="S62" s="108">
        <v>1549868.5698063781</v>
      </c>
      <c r="U62" s="109">
        <v>337.32811316822909</v>
      </c>
      <c r="V62" s="110">
        <v>1548336.0394421716</v>
      </c>
      <c r="X62" s="111">
        <v>-0.18912998692684369</v>
      </c>
      <c r="Y62" s="111">
        <v>-868.10663999430835</v>
      </c>
      <c r="Z62" s="112">
        <v>-2400.6370042008348</v>
      </c>
      <c r="AA62" s="113">
        <f t="shared" si="6"/>
        <v>-1.5513323108762109E-3</v>
      </c>
    </row>
    <row r="63" spans="1:27" ht="15" customHeight="1">
      <c r="A63" t="s">
        <v>65</v>
      </c>
      <c r="B63" s="60">
        <v>13</v>
      </c>
      <c r="C63" s="19" t="s">
        <v>66</v>
      </c>
      <c r="D63" s="18">
        <f>'Lask. kunnallisvero 2024'!H63</f>
        <v>5141008.3468000004</v>
      </c>
      <c r="E63" s="18">
        <v>1061196.3743823718</v>
      </c>
      <c r="F63" s="18">
        <f>'Lask. kiinteistövero 2024'!V63*1000</f>
        <v>952583.02560000005</v>
      </c>
      <c r="G63" s="18">
        <f t="shared" si="0"/>
        <v>7154787.7467823727</v>
      </c>
      <c r="H63" s="18">
        <f>G63/'Lask. kunnallisvero 2024'!D63</f>
        <v>1754.054363025833</v>
      </c>
      <c r="I63" s="71">
        <f t="shared" si="1"/>
        <v>451.62563697416681</v>
      </c>
      <c r="J63" s="71">
        <f t="shared" si="2"/>
        <v>406.46307327675015</v>
      </c>
      <c r="K63" s="45">
        <f>J63*'Lask. kunnallisvero 2024'!D63</f>
        <v>1657962.8758958639</v>
      </c>
      <c r="N63" s="71">
        <v>406.60341047555607</v>
      </c>
      <c r="O63" s="45">
        <v>1658535.3113297932</v>
      </c>
      <c r="Q63" s="79">
        <f t="shared" si="3"/>
        <v>-0.14033719880592344</v>
      </c>
      <c r="R63" s="79">
        <f t="shared" si="4"/>
        <v>-572.43543392932042</v>
      </c>
      <c r="S63" s="108">
        <v>1659544.7648911132</v>
      </c>
      <c r="U63" s="109">
        <v>406.60341047555607</v>
      </c>
      <c r="V63" s="110">
        <v>1658535.3113297932</v>
      </c>
      <c r="X63" s="111">
        <v>-0.14033719880592344</v>
      </c>
      <c r="Y63" s="111">
        <v>-572.43543392932042</v>
      </c>
      <c r="Z63" s="112">
        <v>-1581.88899524929</v>
      </c>
      <c r="AA63" s="113">
        <f t="shared" si="6"/>
        <v>-9.541160530476486E-4</v>
      </c>
    </row>
    <row r="64" spans="1:27" ht="15" customHeight="1">
      <c r="A64" t="s">
        <v>119</v>
      </c>
      <c r="B64" s="60">
        <v>12</v>
      </c>
      <c r="C64" s="19" t="s">
        <v>120</v>
      </c>
      <c r="D64" s="18">
        <f>'Lask. kunnallisvero 2024'!H64</f>
        <v>4938882.9610235291</v>
      </c>
      <c r="E64" s="18">
        <v>1321021.3492210293</v>
      </c>
      <c r="F64" s="18">
        <f>'Lask. kiinteistövero 2024'!V64*1000</f>
        <v>820668.13354999991</v>
      </c>
      <c r="G64" s="18">
        <f t="shared" si="0"/>
        <v>7080572.4437945578</v>
      </c>
      <c r="H64" s="18">
        <f>G64/'Lask. kunnallisvero 2024'!D64</f>
        <v>1662.4964648496261</v>
      </c>
      <c r="I64" s="71">
        <f t="shared" si="1"/>
        <v>543.1835351503737</v>
      </c>
      <c r="J64" s="71">
        <f t="shared" si="2"/>
        <v>488.86518163533634</v>
      </c>
      <c r="K64" s="45">
        <f>J64*'Lask. kunnallisvero 2024'!D64</f>
        <v>2082076.8085848975</v>
      </c>
      <c r="N64" s="71">
        <v>491.57901648664631</v>
      </c>
      <c r="O64" s="45">
        <v>2093635.0312166265</v>
      </c>
      <c r="Q64" s="79">
        <f t="shared" si="3"/>
        <v>-2.7138348513099686</v>
      </c>
      <c r="R64" s="79">
        <f t="shared" si="4"/>
        <v>-11558.222631728975</v>
      </c>
      <c r="S64" s="108">
        <v>2089907.2462105833</v>
      </c>
      <c r="U64" s="109">
        <v>491.57901648664631</v>
      </c>
      <c r="V64" s="110">
        <v>2093635.0312166265</v>
      </c>
      <c r="X64" s="111">
        <v>-2.7138348513099686</v>
      </c>
      <c r="Y64" s="111">
        <v>-11558.222631728975</v>
      </c>
      <c r="Z64" s="112">
        <v>-7830.4376256857067</v>
      </c>
      <c r="AA64" s="113">
        <f t="shared" si="6"/>
        <v>-3.7608783659656315E-3</v>
      </c>
    </row>
    <row r="65" spans="1:27" ht="15" customHeight="1">
      <c r="A65" t="s">
        <v>455</v>
      </c>
      <c r="B65" s="60">
        <v>6</v>
      </c>
      <c r="C65" s="19" t="s">
        <v>456</v>
      </c>
      <c r="D65" s="18">
        <f>'Lask. kunnallisvero 2024'!H65</f>
        <v>2321460.5883214287</v>
      </c>
      <c r="E65" s="18">
        <v>1339381.1555677354</v>
      </c>
      <c r="F65" s="18">
        <f>'Lask. kiinteistövero 2024'!V65*1000</f>
        <v>324188.12335000001</v>
      </c>
      <c r="G65" s="18">
        <f t="shared" si="0"/>
        <v>3985029.8672391642</v>
      </c>
      <c r="H65" s="18">
        <f>G65/'Lask. kunnallisvero 2024'!D65</f>
        <v>2333.1556599760916</v>
      </c>
      <c r="I65" s="71">
        <f t="shared" si="1"/>
        <v>-127.47565997609172</v>
      </c>
      <c r="J65" s="71">
        <f t="shared" si="2"/>
        <v>-12.747565997609172</v>
      </c>
      <c r="K65" s="45">
        <f>J65*'Lask. kunnallisvero 2024'!D65</f>
        <v>-21772.842723916467</v>
      </c>
      <c r="N65" s="71">
        <v>-13.464600612250933</v>
      </c>
      <c r="O65" s="45">
        <v>-22997.537845724593</v>
      </c>
      <c r="Q65" s="79">
        <f t="shared" si="3"/>
        <v>0.71703461464176144</v>
      </c>
      <c r="R65" s="79">
        <f t="shared" si="4"/>
        <v>1224.6951218081267</v>
      </c>
      <c r="S65" s="108">
        <v>-22727.902557234931</v>
      </c>
      <c r="U65" s="109">
        <v>-13.464600612250933</v>
      </c>
      <c r="V65" s="110">
        <v>-22997.537845724593</v>
      </c>
      <c r="X65" s="111">
        <v>0.71703461464176144</v>
      </c>
      <c r="Y65" s="111">
        <v>1224.6951218081267</v>
      </c>
      <c r="Z65" s="112">
        <v>955.05983331846437</v>
      </c>
      <c r="AA65" s="113">
        <f t="shared" si="6"/>
        <v>-4.3864728433893246E-2</v>
      </c>
    </row>
    <row r="66" spans="1:27" ht="15" customHeight="1">
      <c r="A66" t="s">
        <v>381</v>
      </c>
      <c r="B66" s="60">
        <v>10</v>
      </c>
      <c r="C66" s="19" t="s">
        <v>382</v>
      </c>
      <c r="D66" s="18">
        <f>'Lask. kunnallisvero 2024'!H66</f>
        <v>7298787.120444444</v>
      </c>
      <c r="E66" s="18">
        <v>1596565.1472282209</v>
      </c>
      <c r="F66" s="18">
        <f>'Lask. kiinteistövero 2024'!V66*1000</f>
        <v>1089143.0647000002</v>
      </c>
      <c r="G66" s="18">
        <f t="shared" si="0"/>
        <v>9984495.3323726654</v>
      </c>
      <c r="H66" s="18">
        <f>G66/'Lask. kunnallisvero 2024'!D66</f>
        <v>1741.2792696848039</v>
      </c>
      <c r="I66" s="71">
        <f t="shared" si="1"/>
        <v>464.40073031519591</v>
      </c>
      <c r="J66" s="71">
        <f t="shared" si="2"/>
        <v>417.96065728367631</v>
      </c>
      <c r="K66" s="45">
        <f>J66*'Lask. kunnallisvero 2024'!D66</f>
        <v>2396586.4088646001</v>
      </c>
      <c r="N66" s="71">
        <v>416.66968139626658</v>
      </c>
      <c r="O66" s="45">
        <v>2389183.9531261926</v>
      </c>
      <c r="Q66" s="79">
        <f t="shared" si="3"/>
        <v>1.2909758874097292</v>
      </c>
      <c r="R66" s="79">
        <f t="shared" si="4"/>
        <v>7402.4557384075597</v>
      </c>
      <c r="S66" s="108">
        <v>2397191.2875713813</v>
      </c>
      <c r="U66" s="109">
        <v>416.66968139626658</v>
      </c>
      <c r="V66" s="110">
        <v>2389183.9531261926</v>
      </c>
      <c r="X66" s="111">
        <v>1.2909758874097292</v>
      </c>
      <c r="Y66" s="111">
        <v>7402.4557384075597</v>
      </c>
      <c r="Z66" s="112">
        <v>-604.87870678119361</v>
      </c>
      <c r="AA66" s="113">
        <f t="shared" si="6"/>
        <v>-2.5239177879998043E-4</v>
      </c>
    </row>
    <row r="67" spans="1:27" ht="15" customHeight="1">
      <c r="A67" t="s">
        <v>387</v>
      </c>
      <c r="B67" s="60">
        <v>13</v>
      </c>
      <c r="C67" s="19" t="s">
        <v>388</v>
      </c>
      <c r="D67" s="18">
        <f>'Lask. kunnallisvero 2024'!H67</f>
        <v>228028174.816275</v>
      </c>
      <c r="E67" s="18">
        <v>25785314.274784613</v>
      </c>
      <c r="F67" s="18">
        <f>'Lask. kiinteistövero 2024'!V67*1000</f>
        <v>27478987.72295</v>
      </c>
      <c r="G67" s="18">
        <f t="shared" si="0"/>
        <v>281292476.81400961</v>
      </c>
      <c r="H67" s="18">
        <f>G67/'Lask. kunnallisvero 2024'!D67</f>
        <v>1903.892334235848</v>
      </c>
      <c r="I67" s="71">
        <f t="shared" si="1"/>
        <v>301.78766576415182</v>
      </c>
      <c r="J67" s="71">
        <f t="shared" si="2"/>
        <v>271.60889918773665</v>
      </c>
      <c r="K67" s="45">
        <f>J67*'Lask. kunnallisvero 2024'!D67</f>
        <v>40129128.419391342</v>
      </c>
      <c r="N67" s="71">
        <v>271.87140986039151</v>
      </c>
      <c r="O67" s="45">
        <v>40167913.321233407</v>
      </c>
      <c r="Q67" s="79">
        <f t="shared" si="3"/>
        <v>-0.26251067265485517</v>
      </c>
      <c r="R67" s="79">
        <f t="shared" si="4"/>
        <v>-38784.901842065156</v>
      </c>
      <c r="S67" s="108">
        <v>40231352.964294888</v>
      </c>
      <c r="U67" s="109">
        <v>271.87140986039151</v>
      </c>
      <c r="V67" s="110">
        <v>40167913.321233407</v>
      </c>
      <c r="X67" s="111">
        <v>-0.26251067265485517</v>
      </c>
      <c r="Y67" s="111">
        <v>-38784.901842065156</v>
      </c>
      <c r="Z67" s="112">
        <v>-102224.54490354657</v>
      </c>
      <c r="AA67" s="113">
        <f t="shared" si="6"/>
        <v>-2.547390111123103E-3</v>
      </c>
    </row>
    <row r="68" spans="1:27" ht="15" customHeight="1">
      <c r="A68" t="s">
        <v>591</v>
      </c>
      <c r="B68" s="60">
        <v>4</v>
      </c>
      <c r="C68" s="19" t="s">
        <v>592</v>
      </c>
      <c r="D68" s="18">
        <f>'Lask. kunnallisvero 2024'!H68</f>
        <v>2105095.083181818</v>
      </c>
      <c r="E68" s="18">
        <v>267476.64061176847</v>
      </c>
      <c r="F68" s="18">
        <f>'Lask. kiinteistövero 2024'!V68*1000</f>
        <v>261458.06304999997</v>
      </c>
      <c r="G68" s="18">
        <f t="shared" si="0"/>
        <v>2634029.7868435867</v>
      </c>
      <c r="H68" s="18">
        <f>G68/'Lask. kunnallisvero 2024'!D68</f>
        <v>1566.010574817828</v>
      </c>
      <c r="I68" s="71">
        <f t="shared" si="1"/>
        <v>639.66942518217184</v>
      </c>
      <c r="J68" s="71">
        <f t="shared" si="2"/>
        <v>575.7024826639547</v>
      </c>
      <c r="K68" s="45">
        <f>J68*'Lask. kunnallisvero 2024'!D68</f>
        <v>968331.57584077178</v>
      </c>
      <c r="N68" s="71">
        <v>575.99807462203887</v>
      </c>
      <c r="O68" s="45">
        <v>968828.7615142694</v>
      </c>
      <c r="Q68" s="79">
        <f t="shared" si="3"/>
        <v>-0.29559195808417371</v>
      </c>
      <c r="R68" s="79">
        <f t="shared" si="4"/>
        <v>-497.18567349761724</v>
      </c>
      <c r="S68" s="108">
        <v>970290.81353946042</v>
      </c>
      <c r="U68" s="109">
        <v>575.99807462203887</v>
      </c>
      <c r="V68" s="110">
        <v>968828.7615142694</v>
      </c>
      <c r="X68" s="111">
        <v>-0.29559195808417371</v>
      </c>
      <c r="Y68" s="111">
        <v>-497.18567349761724</v>
      </c>
      <c r="Z68" s="112">
        <v>-1959.2376986886375</v>
      </c>
      <c r="AA68" s="113">
        <f t="shared" si="6"/>
        <v>-2.0233128275172615E-3</v>
      </c>
    </row>
    <row r="69" spans="1:27" ht="15" customHeight="1">
      <c r="A69" t="s">
        <v>277</v>
      </c>
      <c r="B69" s="60">
        <v>13</v>
      </c>
      <c r="C69" s="19" t="s">
        <v>278</v>
      </c>
      <c r="D69" s="18">
        <f>'Lask. kunnallisvero 2024'!H69</f>
        <v>28961746.37195744</v>
      </c>
      <c r="E69" s="18">
        <v>6529924.5516589899</v>
      </c>
      <c r="F69" s="18">
        <f>'Lask. kiinteistövero 2024'!V69*1000</f>
        <v>3731179.0765500008</v>
      </c>
      <c r="G69" s="18">
        <f t="shared" si="0"/>
        <v>39222850.000166431</v>
      </c>
      <c r="H69" s="18">
        <f>G69/'Lask. kunnallisvero 2024'!D69</f>
        <v>2044.7737462290913</v>
      </c>
      <c r="I69" s="71">
        <f t="shared" si="1"/>
        <v>160.90625377090851</v>
      </c>
      <c r="J69" s="71">
        <f t="shared" si="2"/>
        <v>144.81562839381766</v>
      </c>
      <c r="K69" s="45">
        <f>J69*'Lask. kunnallisvero 2024'!D69</f>
        <v>2777853.3838502103</v>
      </c>
      <c r="N69" s="71">
        <v>143.18935507033854</v>
      </c>
      <c r="O69" s="45">
        <v>2746658.2089592339</v>
      </c>
      <c r="Q69" s="79">
        <f t="shared" si="3"/>
        <v>1.6262733234791256</v>
      </c>
      <c r="R69" s="79">
        <f t="shared" si="4"/>
        <v>31195.174890976399</v>
      </c>
      <c r="S69" s="108">
        <v>2763446.5269875461</v>
      </c>
      <c r="U69" s="109">
        <v>143.18935507033854</v>
      </c>
      <c r="V69" s="110">
        <v>2746658.2089592339</v>
      </c>
      <c r="X69" s="111">
        <v>1.6262733234791256</v>
      </c>
      <c r="Y69" s="111">
        <v>31195.174890976399</v>
      </c>
      <c r="Z69" s="112">
        <v>14406.856862664223</v>
      </c>
      <c r="AA69" s="113">
        <f t="shared" si="6"/>
        <v>5.1863273081373977E-3</v>
      </c>
    </row>
    <row r="70" spans="1:27" ht="15" customHeight="1">
      <c r="A70" t="s">
        <v>417</v>
      </c>
      <c r="B70" s="60">
        <v>1</v>
      </c>
      <c r="C70" s="19" t="s">
        <v>418</v>
      </c>
      <c r="D70" s="18">
        <f>'Lask. kunnallisvero 2024'!H70</f>
        <v>88696188.56853947</v>
      </c>
      <c r="E70" s="18">
        <v>4493518.7754770741</v>
      </c>
      <c r="F70" s="18">
        <f>'Lask. kiinteistövero 2024'!V70*1000</f>
        <v>7857826.7739999983</v>
      </c>
      <c r="G70" s="18">
        <f t="shared" si="0"/>
        <v>101047534.11801656</v>
      </c>
      <c r="H70" s="18">
        <f>G70/'Lask. kunnallisvero 2024'!D70</f>
        <v>2173.5326762318036</v>
      </c>
      <c r="I70" s="71">
        <f t="shared" si="1"/>
        <v>32.147323768196202</v>
      </c>
      <c r="J70" s="71">
        <f t="shared" si="2"/>
        <v>28.932591391376583</v>
      </c>
      <c r="K70" s="45">
        <f>J70*'Lask. kunnallisvero 2024'!D70</f>
        <v>1345076.1737850974</v>
      </c>
      <c r="N70" s="71">
        <v>31.543107876443219</v>
      </c>
      <c r="O70" s="45">
        <v>1466439.0851758453</v>
      </c>
      <c r="Q70" s="79">
        <f t="shared" si="3"/>
        <v>-2.6105164850666362</v>
      </c>
      <c r="R70" s="79">
        <f t="shared" si="4"/>
        <v>-121362.91139074787</v>
      </c>
      <c r="S70" s="108">
        <v>1438785.8036280142</v>
      </c>
      <c r="U70" s="109">
        <v>31.543107876443219</v>
      </c>
      <c r="V70" s="110">
        <v>1466439.0851758453</v>
      </c>
      <c r="X70" s="111">
        <v>-2.6105164850666362</v>
      </c>
      <c r="Y70" s="111">
        <v>-121362.91139074787</v>
      </c>
      <c r="Z70" s="112">
        <v>-93709.629842916736</v>
      </c>
      <c r="AA70" s="113">
        <f t="shared" si="6"/>
        <v>-6.9668641575305099E-2</v>
      </c>
    </row>
    <row r="71" spans="1:27" ht="15" customHeight="1">
      <c r="A71" t="s">
        <v>429</v>
      </c>
      <c r="B71" s="60">
        <v>2</v>
      </c>
      <c r="C71" s="19" t="s">
        <v>430</v>
      </c>
      <c r="D71" s="18">
        <f>'Lask. kunnallisvero 2024'!H71</f>
        <v>69873561.150394738</v>
      </c>
      <c r="E71" s="18">
        <v>4901048.8597614765</v>
      </c>
      <c r="F71" s="18">
        <f>'Lask. kiinteistövero 2024'!V71*1000</f>
        <v>5432468.9847500008</v>
      </c>
      <c r="G71" s="18">
        <f t="shared" si="0"/>
        <v>80207078.994906217</v>
      </c>
      <c r="H71" s="18">
        <f>G71/'Lask. kunnallisvero 2024'!D71</f>
        <v>2207.1900436144697</v>
      </c>
      <c r="I71" s="71">
        <f t="shared" si="1"/>
        <v>-1.5100436144698506</v>
      </c>
      <c r="J71" s="71">
        <f t="shared" si="2"/>
        <v>-0.15100436144698506</v>
      </c>
      <c r="K71" s="45">
        <f>J71*'Lask. kunnallisvero 2024'!D71</f>
        <v>-5487.3474906219899</v>
      </c>
      <c r="N71" s="71">
        <v>0.67730501291853218</v>
      </c>
      <c r="O71" s="45">
        <v>24612.586864446541</v>
      </c>
      <c r="Q71" s="79">
        <f t="shared" si="3"/>
        <v>-0.82830937436551721</v>
      </c>
      <c r="R71" s="79">
        <f t="shared" si="4"/>
        <v>-30099.93435506853</v>
      </c>
      <c r="S71" s="108">
        <v>8221.1050976154056</v>
      </c>
      <c r="U71" s="109">
        <v>0.67730501291853218</v>
      </c>
      <c r="V71" s="110">
        <v>24612.586864446541</v>
      </c>
      <c r="X71" s="111">
        <v>-0.82830937436551721</v>
      </c>
      <c r="Y71" s="111">
        <v>-30099.93435506853</v>
      </c>
      <c r="Z71" s="112">
        <v>-13708.452588237396</v>
      </c>
      <c r="AA71" s="113">
        <f t="shared" si="6"/>
        <v>2.4981929086257932</v>
      </c>
    </row>
    <row r="72" spans="1:27" ht="15" customHeight="1">
      <c r="A72" t="s">
        <v>203</v>
      </c>
      <c r="B72" s="60">
        <v>11</v>
      </c>
      <c r="C72" s="19" t="s">
        <v>204</v>
      </c>
      <c r="D72" s="18">
        <f>'Lask. kunnallisvero 2024'!H72</f>
        <v>3084355.8577653058</v>
      </c>
      <c r="E72" s="18">
        <v>752757.21643605223</v>
      </c>
      <c r="F72" s="18">
        <f>'Lask. kiinteistövero 2024'!V72*1000</f>
        <v>492030.61475000001</v>
      </c>
      <c r="G72" s="18">
        <f t="shared" si="0"/>
        <v>4329143.6889513582</v>
      </c>
      <c r="H72" s="18">
        <f>G72/'Lask. kunnallisvero 2024'!D72</f>
        <v>1647.3149501336979</v>
      </c>
      <c r="I72" s="71">
        <f t="shared" si="1"/>
        <v>558.36504986630189</v>
      </c>
      <c r="J72" s="71">
        <f t="shared" si="2"/>
        <v>502.5285448796717</v>
      </c>
      <c r="K72" s="45">
        <f>J72*'Lask. kunnallisvero 2024'!D72</f>
        <v>1320645.0159437773</v>
      </c>
      <c r="N72" s="71">
        <v>502.19980295736218</v>
      </c>
      <c r="O72" s="45">
        <v>1319781.0821719477</v>
      </c>
      <c r="Q72" s="79">
        <f t="shared" si="3"/>
        <v>0.32874192230951849</v>
      </c>
      <c r="R72" s="79">
        <f t="shared" si="4"/>
        <v>863.93377182958648</v>
      </c>
      <c r="S72" s="108">
        <v>1321096.7766663299</v>
      </c>
      <c r="U72" s="109">
        <v>502.19980295736218</v>
      </c>
      <c r="V72" s="110">
        <v>1319781.0821719477</v>
      </c>
      <c r="X72" s="111">
        <v>0.32874192230951849</v>
      </c>
      <c r="Y72" s="111">
        <v>863.93377182958648</v>
      </c>
      <c r="Z72" s="112">
        <v>-451.76072255265899</v>
      </c>
      <c r="AA72" s="113">
        <f t="shared" si="6"/>
        <v>-3.4207581681578196E-4</v>
      </c>
    </row>
    <row r="73" spans="1:27" ht="15" customHeight="1">
      <c r="A73" t="s">
        <v>401</v>
      </c>
      <c r="B73" s="60">
        <v>18</v>
      </c>
      <c r="C73" s="19" t="s">
        <v>402</v>
      </c>
      <c r="D73" s="18">
        <f>'Lask. kunnallisvero 2024'!H73</f>
        <v>55607586.777964279</v>
      </c>
      <c r="E73" s="18">
        <v>7305134.1170226103</v>
      </c>
      <c r="F73" s="18">
        <f>'Lask. kiinteistövero 2024'!V73*1000</f>
        <v>5443601.8547</v>
      </c>
      <c r="G73" s="18">
        <f t="shared" si="0"/>
        <v>68356322.749686897</v>
      </c>
      <c r="H73" s="18">
        <f>G73/'Lask. kunnallisvero 2024'!D73</f>
        <v>1872.1091871302522</v>
      </c>
      <c r="I73" s="71">
        <f t="shared" si="1"/>
        <v>333.57081286974767</v>
      </c>
      <c r="J73" s="71">
        <f t="shared" si="2"/>
        <v>300.21373158277288</v>
      </c>
      <c r="K73" s="45">
        <f>J73*'Lask. kunnallisvero 2024'!D73</f>
        <v>10961703.981281785</v>
      </c>
      <c r="N73" s="71">
        <v>300.71062243779159</v>
      </c>
      <c r="O73" s="45">
        <v>10979846.957071085</v>
      </c>
      <c r="Q73" s="79">
        <f t="shared" si="3"/>
        <v>-0.49689085501870522</v>
      </c>
      <c r="R73" s="79">
        <f t="shared" si="4"/>
        <v>-18142.975789299235</v>
      </c>
      <c r="S73" s="108">
        <v>10988906.487979207</v>
      </c>
      <c r="U73" s="109">
        <v>300.71062243779159</v>
      </c>
      <c r="V73" s="110">
        <v>10979846.957071085</v>
      </c>
      <c r="X73" s="111">
        <v>-0.49689085501870522</v>
      </c>
      <c r="Y73" s="111">
        <v>-18142.975789299235</v>
      </c>
      <c r="Z73" s="112">
        <v>-27202.506697421893</v>
      </c>
      <c r="AA73" s="113">
        <f t="shared" si="6"/>
        <v>-2.4815947177439673E-3</v>
      </c>
    </row>
    <row r="74" spans="1:27" ht="15" customHeight="1">
      <c r="A74" t="s">
        <v>469</v>
      </c>
      <c r="B74" s="60">
        <v>17</v>
      </c>
      <c r="C74" s="19" t="s">
        <v>470</v>
      </c>
      <c r="D74" s="18">
        <f>'Lask. kunnallisvero 2024'!H74</f>
        <v>16353944.738999998</v>
      </c>
      <c r="E74" s="18">
        <v>3113154.9766795514</v>
      </c>
      <c r="F74" s="18">
        <f>'Lask. kiinteistövero 2024'!V74*1000</f>
        <v>2279798.3316500005</v>
      </c>
      <c r="G74" s="18">
        <f t="shared" si="0"/>
        <v>21746898.047329549</v>
      </c>
      <c r="H74" s="18">
        <f>G74/'Lask. kunnallisvero 2024'!D74</f>
        <v>1757.7512162406683</v>
      </c>
      <c r="I74" s="71">
        <f t="shared" si="1"/>
        <v>447.92878375933151</v>
      </c>
      <c r="J74" s="71">
        <f t="shared" si="2"/>
        <v>403.13590538339832</v>
      </c>
      <c r="K74" s="45">
        <f>J74*'Lask. kunnallisvero 2024'!D74</f>
        <v>4987597.4214034043</v>
      </c>
      <c r="N74" s="71">
        <v>403.9987436634957</v>
      </c>
      <c r="O74" s="45">
        <v>4998272.4566047685</v>
      </c>
      <c r="Q74" s="79">
        <f t="shared" si="3"/>
        <v>-0.86283828009737817</v>
      </c>
      <c r="R74" s="79">
        <f t="shared" si="4"/>
        <v>-10675.035201364197</v>
      </c>
      <c r="S74" s="108">
        <v>5000879.9773802767</v>
      </c>
      <c r="U74" s="109">
        <v>403.9987436634957</v>
      </c>
      <c r="V74" s="110">
        <v>4998272.4566047685</v>
      </c>
      <c r="X74" s="111">
        <v>-0.86283828009737817</v>
      </c>
      <c r="Y74" s="111">
        <v>-10675.035201364197</v>
      </c>
      <c r="Z74" s="112">
        <v>-13282.555976872332</v>
      </c>
      <c r="AA74" s="113">
        <f t="shared" si="6"/>
        <v>-2.6631170992014231E-3</v>
      </c>
    </row>
    <row r="75" spans="1:27" ht="15" customHeight="1">
      <c r="A75" t="s">
        <v>473</v>
      </c>
      <c r="B75" s="60">
        <v>6</v>
      </c>
      <c r="C75" s="19" t="s">
        <v>474</v>
      </c>
      <c r="D75" s="18">
        <f>'Lask. kunnallisvero 2024'!H75</f>
        <v>58737767.961255312</v>
      </c>
      <c r="E75" s="18">
        <v>3764582.3025149326</v>
      </c>
      <c r="F75" s="18">
        <f>'Lask. kiinteistövero 2024'!V75*1000</f>
        <v>5623596.9056499992</v>
      </c>
      <c r="G75" s="18">
        <f t="shared" ref="G75:G138" si="7">SUM(D75:F75)</f>
        <v>68125947.169420242</v>
      </c>
      <c r="H75" s="18">
        <f>G75/'Lask. kunnallisvero 2024'!D75</f>
        <v>2035.2507145884815</v>
      </c>
      <c r="I75" s="71">
        <f t="shared" ref="I75:I138" si="8">$H$10-H75</f>
        <v>170.42928541151832</v>
      </c>
      <c r="J75" s="71">
        <f t="shared" ref="J75:J138" si="9">IF(I75&gt;0,I75*$K$4/100,IF(I75&lt;0,I75*$K$5/100))</f>
        <v>153.38635687036648</v>
      </c>
      <c r="K75" s="45">
        <f>J75*'Lask. kunnallisvero 2024'!D75</f>
        <v>5134301.5235217772</v>
      </c>
      <c r="N75" s="71">
        <v>155.66398279246152</v>
      </c>
      <c r="O75" s="45">
        <v>5210540.4960120646</v>
      </c>
      <c r="Q75" s="79">
        <f t="shared" si="3"/>
        <v>-2.2776259220950408</v>
      </c>
      <c r="R75" s="79">
        <f t="shared" si="4"/>
        <v>-76238.972490287386</v>
      </c>
      <c r="S75" s="108">
        <v>5207645.4435109682</v>
      </c>
      <c r="U75" s="109">
        <v>155.66398279246152</v>
      </c>
      <c r="V75" s="110">
        <v>5210540.4960120646</v>
      </c>
      <c r="X75" s="111">
        <v>-2.2776259220950408</v>
      </c>
      <c r="Y75" s="111">
        <v>-76238.972490287386</v>
      </c>
      <c r="Z75" s="112">
        <v>-73343.919989190996</v>
      </c>
      <c r="AA75" s="113">
        <f t="shared" si="6"/>
        <v>-1.428508233363009E-2</v>
      </c>
    </row>
    <row r="76" spans="1:27" ht="15" customHeight="1">
      <c r="A76" t="s">
        <v>97</v>
      </c>
      <c r="B76" s="60">
        <v>10</v>
      </c>
      <c r="C76" s="19" t="s">
        <v>98</v>
      </c>
      <c r="D76" s="18">
        <f>'Lask. kunnallisvero 2024'!H76</f>
        <v>6587688.5153617011</v>
      </c>
      <c r="E76" s="18">
        <v>1897125.7656733135</v>
      </c>
      <c r="F76" s="18">
        <f>'Lask. kiinteistövero 2024'!V76*1000</f>
        <v>1274931.3148999999</v>
      </c>
      <c r="G76" s="18">
        <f t="shared" si="7"/>
        <v>9759745.595935015</v>
      </c>
      <c r="H76" s="18">
        <f>G76/'Lask. kunnallisvero 2024'!D76</f>
        <v>1908.4367610353959</v>
      </c>
      <c r="I76" s="71">
        <f t="shared" si="8"/>
        <v>297.24323896460396</v>
      </c>
      <c r="J76" s="71">
        <f t="shared" si="9"/>
        <v>267.5189150681436</v>
      </c>
      <c r="K76" s="45">
        <f>J76*'Lask. kunnallisvero 2024'!D76</f>
        <v>1368091.7316584864</v>
      </c>
      <c r="N76" s="71">
        <v>266.74618271564401</v>
      </c>
      <c r="O76" s="45">
        <v>1364139.9784078035</v>
      </c>
      <c r="Q76" s="79">
        <f t="shared" ref="Q76:Q139" si="10">J76-N76</f>
        <v>0.77273235249958816</v>
      </c>
      <c r="R76" s="79">
        <f t="shared" ref="R76:R139" si="11">K76-O76</f>
        <v>3951.7532506829593</v>
      </c>
      <c r="S76" s="108">
        <v>1366398.7444994675</v>
      </c>
      <c r="U76" s="109">
        <v>266.74618271564401</v>
      </c>
      <c r="V76" s="110">
        <v>1364139.9784078035</v>
      </c>
      <c r="X76" s="111">
        <v>0.77273235249958816</v>
      </c>
      <c r="Y76" s="111">
        <v>3951.7532506829593</v>
      </c>
      <c r="Z76" s="112">
        <v>1692.9871590188704</v>
      </c>
      <c r="AA76" s="113">
        <f t="shared" si="6"/>
        <v>1.2374807330839763E-3</v>
      </c>
    </row>
    <row r="77" spans="1:27" ht="15" customHeight="1">
      <c r="A77" t="s">
        <v>319</v>
      </c>
      <c r="B77" s="60">
        <v>4</v>
      </c>
      <c r="C77" s="19" t="s">
        <v>320</v>
      </c>
      <c r="D77" s="18">
        <f>'Lask. kunnallisvero 2024'!H77</f>
        <v>16612667.648802197</v>
      </c>
      <c r="E77" s="18">
        <v>3029650.8077181228</v>
      </c>
      <c r="F77" s="18">
        <f>'Lask. kiinteistövero 2024'!V77*1000</f>
        <v>2210808.86045</v>
      </c>
      <c r="G77" s="18">
        <f t="shared" si="7"/>
        <v>21853127.316970319</v>
      </c>
      <c r="H77" s="18">
        <f>G77/'Lask. kunnallisvero 2024'!D77</f>
        <v>1763.2021395005904</v>
      </c>
      <c r="I77" s="71">
        <f t="shared" si="8"/>
        <v>442.47786049940942</v>
      </c>
      <c r="J77" s="71">
        <f t="shared" si="9"/>
        <v>398.23007444946847</v>
      </c>
      <c r="K77" s="45">
        <f>J77*'Lask. kunnallisvero 2024'!D77</f>
        <v>4935663.5427267123</v>
      </c>
      <c r="N77" s="71">
        <v>398.61997169289236</v>
      </c>
      <c r="O77" s="45">
        <v>4940495.9291617079</v>
      </c>
      <c r="Q77" s="79">
        <f t="shared" si="10"/>
        <v>-0.38989724342388854</v>
      </c>
      <c r="R77" s="79">
        <f t="shared" si="11"/>
        <v>-4832.3864349955693</v>
      </c>
      <c r="S77" s="108">
        <v>4942303.7383387117</v>
      </c>
      <c r="U77" s="109">
        <v>398.61997169289236</v>
      </c>
      <c r="V77" s="110">
        <v>4940495.9291617079</v>
      </c>
      <c r="X77" s="111">
        <v>-0.38989724342388854</v>
      </c>
      <c r="Y77" s="111">
        <v>-4832.3864349955693</v>
      </c>
      <c r="Z77" s="112">
        <v>-6640.1956119993702</v>
      </c>
      <c r="AA77" s="113">
        <f t="shared" si="6"/>
        <v>-1.3453501346915124E-3</v>
      </c>
    </row>
    <row r="78" spans="1:27" ht="15" customHeight="1">
      <c r="A78" t="s">
        <v>43</v>
      </c>
      <c r="B78" s="60">
        <v>13</v>
      </c>
      <c r="C78" s="19" t="s">
        <v>44</v>
      </c>
      <c r="D78" s="18">
        <f>'Lask. kunnallisvero 2024'!H78</f>
        <v>1385980.5602934784</v>
      </c>
      <c r="E78" s="18">
        <v>464270.30550578161</v>
      </c>
      <c r="F78" s="18">
        <f>'Lask. kiinteistövero 2024'!V78*1000</f>
        <v>300721.57540000003</v>
      </c>
      <c r="G78" s="18">
        <f t="shared" si="7"/>
        <v>2150972.4411992603</v>
      </c>
      <c r="H78" s="18">
        <f>G78/'Lask. kunnallisvero 2024'!D78</f>
        <v>1767.4383247323422</v>
      </c>
      <c r="I78" s="71">
        <f t="shared" si="8"/>
        <v>438.24167526765768</v>
      </c>
      <c r="J78" s="71">
        <f t="shared" si="9"/>
        <v>394.41750774089189</v>
      </c>
      <c r="K78" s="45">
        <f>J78*'Lask. kunnallisvero 2024'!D78</f>
        <v>480006.10692066542</v>
      </c>
      <c r="N78" s="71">
        <v>395.48683161718429</v>
      </c>
      <c r="O78" s="45">
        <v>481307.47407811327</v>
      </c>
      <c r="Q78" s="79">
        <f t="shared" si="10"/>
        <v>-1.0693238762924011</v>
      </c>
      <c r="R78" s="79">
        <f t="shared" si="11"/>
        <v>-1301.3671574478503</v>
      </c>
      <c r="S78" s="108">
        <v>481838.50826535537</v>
      </c>
      <c r="U78" s="109">
        <v>395.48683161718429</v>
      </c>
      <c r="V78" s="110">
        <v>481307.47407811327</v>
      </c>
      <c r="X78" s="111">
        <v>-1.0693238762924011</v>
      </c>
      <c r="Y78" s="111">
        <v>-1301.3671574478503</v>
      </c>
      <c r="Z78" s="112">
        <v>-1832.401344689948</v>
      </c>
      <c r="AA78" s="113">
        <f t="shared" si="6"/>
        <v>-3.817454232916258E-3</v>
      </c>
    </row>
    <row r="79" spans="1:27" ht="15" customHeight="1">
      <c r="A79" t="s">
        <v>109</v>
      </c>
      <c r="B79" s="60">
        <v>16</v>
      </c>
      <c r="C79" s="19" t="s">
        <v>110</v>
      </c>
      <c r="D79" s="18">
        <f>'Lask. kunnallisvero 2024'!H79</f>
        <v>7067630.0866853921</v>
      </c>
      <c r="E79" s="18">
        <v>847361.23244447331</v>
      </c>
      <c r="F79" s="18">
        <f>'Lask. kiinteistövero 2024'!V79*1000</f>
        <v>724317.73965</v>
      </c>
      <c r="G79" s="18">
        <f t="shared" si="7"/>
        <v>8639309.0587798655</v>
      </c>
      <c r="H79" s="18">
        <f>G79/'Lask. kunnallisvero 2024'!D79</f>
        <v>1646.8374111284531</v>
      </c>
      <c r="I79" s="71">
        <f t="shared" si="8"/>
        <v>558.8425888715467</v>
      </c>
      <c r="J79" s="71">
        <f t="shared" si="9"/>
        <v>502.95832998439204</v>
      </c>
      <c r="K79" s="45">
        <f>J79*'Lask. kunnallisvero 2024'!D79</f>
        <v>2638519.3990981206</v>
      </c>
      <c r="N79" s="71">
        <v>503.44359492516452</v>
      </c>
      <c r="O79" s="45">
        <v>2641065.098977413</v>
      </c>
      <c r="Q79" s="79">
        <f t="shared" si="10"/>
        <v>-0.48526494077248117</v>
      </c>
      <c r="R79" s="79">
        <f t="shared" si="11"/>
        <v>-2545.6998792923987</v>
      </c>
      <c r="S79" s="108">
        <v>2644428.0238865316</v>
      </c>
      <c r="U79" s="109">
        <v>503.44359492516452</v>
      </c>
      <c r="V79" s="110">
        <v>2641065.098977413</v>
      </c>
      <c r="X79" s="111">
        <v>-0.48526494077248117</v>
      </c>
      <c r="Y79" s="111">
        <v>-2545.6998792923987</v>
      </c>
      <c r="Z79" s="112">
        <v>-5908.6247884109616</v>
      </c>
      <c r="AA79" s="113">
        <f t="shared" si="6"/>
        <v>-2.2393713650279033E-3</v>
      </c>
    </row>
    <row r="80" spans="1:27" ht="15" customHeight="1">
      <c r="A80" t="s">
        <v>593</v>
      </c>
      <c r="B80" s="60">
        <v>14</v>
      </c>
      <c r="C80" s="19" t="s">
        <v>594</v>
      </c>
      <c r="D80" s="18">
        <f>'Lask. kunnallisvero 2024'!H80</f>
        <v>1437996.2666326528</v>
      </c>
      <c r="E80" s="18">
        <v>225569.37050910961</v>
      </c>
      <c r="F80" s="18">
        <f>'Lask. kiinteistövero 2024'!V80*1000</f>
        <v>160033.10744999995</v>
      </c>
      <c r="G80" s="18">
        <f t="shared" si="7"/>
        <v>1823598.7445917625</v>
      </c>
      <c r="H80" s="18">
        <f>G80/'Lask. kunnallisvero 2024'!D80</f>
        <v>1535.0157782758945</v>
      </c>
      <c r="I80" s="71">
        <f t="shared" si="8"/>
        <v>670.66422172410535</v>
      </c>
      <c r="J80" s="71">
        <f t="shared" si="9"/>
        <v>603.59779955169483</v>
      </c>
      <c r="K80" s="45">
        <f>J80*'Lask. kunnallisvero 2024'!D80</f>
        <v>717074.18586741341</v>
      </c>
      <c r="N80" s="71">
        <v>604.13865466916593</v>
      </c>
      <c r="O80" s="45">
        <v>717716.72174696915</v>
      </c>
      <c r="Q80" s="79">
        <f t="shared" si="10"/>
        <v>-0.54085511747109649</v>
      </c>
      <c r="R80" s="79">
        <f t="shared" si="11"/>
        <v>-642.53587955574039</v>
      </c>
      <c r="S80" s="108">
        <v>718336.58023720805</v>
      </c>
      <c r="U80" s="109">
        <v>604.13865466916593</v>
      </c>
      <c r="V80" s="110">
        <v>717716.72174696915</v>
      </c>
      <c r="X80" s="111">
        <v>-0.54085511747109649</v>
      </c>
      <c r="Y80" s="111">
        <v>-642.53587955574039</v>
      </c>
      <c r="Z80" s="112">
        <v>-1262.3943697946379</v>
      </c>
      <c r="AA80" s="113">
        <f t="shared" si="6"/>
        <v>-1.760479452021515E-3</v>
      </c>
    </row>
    <row r="81" spans="1:27" ht="15" customHeight="1">
      <c r="A81" t="s">
        <v>347</v>
      </c>
      <c r="B81" s="60">
        <v>1</v>
      </c>
      <c r="C81" s="19" t="s">
        <v>348</v>
      </c>
      <c r="D81" s="18">
        <f>'Lask. kunnallisvero 2024'!H81</f>
        <v>12709010.355906978</v>
      </c>
      <c r="E81" s="18">
        <v>839760.13090402167</v>
      </c>
      <c r="F81" s="18">
        <f>'Lask. kiinteistövero 2024'!V81*1000</f>
        <v>1199718.5322500002</v>
      </c>
      <c r="G81" s="18">
        <f t="shared" si="7"/>
        <v>14748489.019061001</v>
      </c>
      <c r="H81" s="18">
        <f>G81/'Lask. kunnallisvero 2024'!D81</f>
        <v>1718.7377950193452</v>
      </c>
      <c r="I81" s="71">
        <f t="shared" si="8"/>
        <v>486.94220498065465</v>
      </c>
      <c r="J81" s="71">
        <f t="shared" si="9"/>
        <v>438.24798448258917</v>
      </c>
      <c r="K81" s="45">
        <f>J81*'Lask. kunnallisvero 2024'!D81</f>
        <v>3760605.9548450978</v>
      </c>
      <c r="N81" s="71">
        <v>441.43444557189008</v>
      </c>
      <c r="O81" s="45">
        <v>3787948.977452389</v>
      </c>
      <c r="Q81" s="79">
        <f t="shared" si="10"/>
        <v>-3.1864610893009058</v>
      </c>
      <c r="R81" s="79">
        <f t="shared" si="11"/>
        <v>-27343.022607291117</v>
      </c>
      <c r="S81" s="108">
        <v>3779558.8200249788</v>
      </c>
      <c r="U81" s="109">
        <v>441.43444557189008</v>
      </c>
      <c r="V81" s="110">
        <v>3787948.977452389</v>
      </c>
      <c r="X81" s="111">
        <v>-3.1864610893009058</v>
      </c>
      <c r="Y81" s="111">
        <v>-27343.022607291117</v>
      </c>
      <c r="Z81" s="112">
        <v>-18952.865179880988</v>
      </c>
      <c r="AA81" s="113">
        <f t="shared" si="6"/>
        <v>-5.0398434208355318E-3</v>
      </c>
    </row>
    <row r="82" spans="1:27" ht="15" customHeight="1">
      <c r="A82" t="s">
        <v>89</v>
      </c>
      <c r="B82" s="60">
        <v>13</v>
      </c>
      <c r="C82" s="19" t="s">
        <v>90</v>
      </c>
      <c r="D82" s="18">
        <f>'Lask. kunnallisvero 2024'!H82</f>
        <v>4384517.3064204538</v>
      </c>
      <c r="E82" s="18">
        <v>1080973.4762109525</v>
      </c>
      <c r="F82" s="18">
        <f>'Lask. kiinteistövero 2024'!V82*1000</f>
        <v>736740.00709999993</v>
      </c>
      <c r="G82" s="18">
        <f t="shared" si="7"/>
        <v>6202230.7897314066</v>
      </c>
      <c r="H82" s="18">
        <f>G82/'Lask. kunnallisvero 2024'!D82</f>
        <v>1710.9602178569398</v>
      </c>
      <c r="I82" s="71">
        <f t="shared" si="8"/>
        <v>494.71978214306</v>
      </c>
      <c r="J82" s="71">
        <f t="shared" si="9"/>
        <v>445.24780392875402</v>
      </c>
      <c r="K82" s="45">
        <f>J82*'Lask. kunnallisvero 2024'!D82</f>
        <v>1614023.2892417333</v>
      </c>
      <c r="N82" s="71">
        <v>445.33413814575135</v>
      </c>
      <c r="O82" s="45">
        <v>1614336.2507783487</v>
      </c>
      <c r="Q82" s="79">
        <f t="shared" si="10"/>
        <v>-8.6334216997329349E-2</v>
      </c>
      <c r="R82" s="79">
        <f t="shared" si="11"/>
        <v>-312.96153661538847</v>
      </c>
      <c r="S82" s="108">
        <v>1613122.0104933528</v>
      </c>
      <c r="U82" s="109">
        <v>445.33413814575135</v>
      </c>
      <c r="V82" s="110">
        <v>1614336.2507783487</v>
      </c>
      <c r="X82" s="111">
        <v>-8.6334216997329349E-2</v>
      </c>
      <c r="Y82" s="111">
        <v>-312.96153661538847</v>
      </c>
      <c r="Z82" s="112">
        <v>901.27874838048592</v>
      </c>
      <c r="AA82" s="113">
        <f t="shared" si="6"/>
        <v>5.5840504557025687E-4</v>
      </c>
    </row>
    <row r="83" spans="1:27" ht="15" customHeight="1">
      <c r="A83" t="s">
        <v>61</v>
      </c>
      <c r="B83" s="60">
        <v>4</v>
      </c>
      <c r="C83" s="19" t="s">
        <v>62</v>
      </c>
      <c r="D83" s="18">
        <f>'Lask. kunnallisvero 2024'!H83</f>
        <v>2632802.40647191</v>
      </c>
      <c r="E83" s="18">
        <v>486194.89025496849</v>
      </c>
      <c r="F83" s="18">
        <f>'Lask. kiinteistövero 2024'!V83*1000</f>
        <v>360415.68170000007</v>
      </c>
      <c r="G83" s="18">
        <f t="shared" si="7"/>
        <v>3479412.9784268783</v>
      </c>
      <c r="H83" s="18">
        <f>G83/'Lask. kunnallisvero 2024'!D83</f>
        <v>1570.1322104814433</v>
      </c>
      <c r="I83" s="71">
        <f t="shared" si="8"/>
        <v>635.54778951855656</v>
      </c>
      <c r="J83" s="71">
        <f t="shared" si="9"/>
        <v>571.99301056670095</v>
      </c>
      <c r="K83" s="45">
        <f>J83*'Lask. kunnallisvero 2024'!D83</f>
        <v>1267536.5114158094</v>
      </c>
      <c r="N83" s="71">
        <v>569.07294422335599</v>
      </c>
      <c r="O83" s="45">
        <v>1261065.6443989568</v>
      </c>
      <c r="Q83" s="79">
        <f t="shared" si="10"/>
        <v>2.9200663433449563</v>
      </c>
      <c r="R83" s="79">
        <f t="shared" si="11"/>
        <v>6470.8670168526005</v>
      </c>
      <c r="S83" s="108">
        <v>1262013.2135472449</v>
      </c>
      <c r="U83" s="109">
        <v>569.07294422335599</v>
      </c>
      <c r="V83" s="110">
        <v>1261065.6443989568</v>
      </c>
      <c r="X83" s="111">
        <v>2.9200663433449563</v>
      </c>
      <c r="Y83" s="111">
        <v>6470.8670168526005</v>
      </c>
      <c r="Z83" s="112">
        <v>5523.2978685644921</v>
      </c>
      <c r="AA83" s="113">
        <f t="shared" si="6"/>
        <v>4.3575059328232642E-3</v>
      </c>
    </row>
    <row r="84" spans="1:27" ht="15" customHeight="1">
      <c r="A84" t="s">
        <v>461</v>
      </c>
      <c r="B84" s="60">
        <v>15</v>
      </c>
      <c r="C84" s="19" t="s">
        <v>462</v>
      </c>
      <c r="D84" s="18">
        <f>'Lask. kunnallisvero 2024'!H84</f>
        <v>1929448.4271553394</v>
      </c>
      <c r="E84" s="18">
        <v>926692.52157380839</v>
      </c>
      <c r="F84" s="18">
        <f>'Lask. kiinteistövero 2024'!V84*1000</f>
        <v>291105.40869999997</v>
      </c>
      <c r="G84" s="18">
        <f t="shared" si="7"/>
        <v>3147246.3574291477</v>
      </c>
      <c r="H84" s="18">
        <f>G84/'Lask. kunnallisvero 2024'!D84</f>
        <v>2605.336388600288</v>
      </c>
      <c r="I84" s="71">
        <f t="shared" si="8"/>
        <v>-399.65638860028821</v>
      </c>
      <c r="J84" s="71">
        <f t="shared" si="9"/>
        <v>-39.965638860028818</v>
      </c>
      <c r="K84" s="45">
        <f>J84*'Lask. kunnallisvero 2024'!D84</f>
        <v>-48278.491742914812</v>
      </c>
      <c r="N84" s="71">
        <v>-40.456785714956865</v>
      </c>
      <c r="O84" s="45">
        <v>-48871.797143667893</v>
      </c>
      <c r="Q84" s="79">
        <f t="shared" si="10"/>
        <v>0.49114685492804711</v>
      </c>
      <c r="R84" s="79">
        <f t="shared" si="11"/>
        <v>593.3054007530809</v>
      </c>
      <c r="S84" s="108">
        <v>-48824.6842812459</v>
      </c>
      <c r="U84" s="109">
        <v>-40.456785714956865</v>
      </c>
      <c r="V84" s="110">
        <v>-48871.797143667893</v>
      </c>
      <c r="X84" s="111">
        <v>0.49114685492804711</v>
      </c>
      <c r="Y84" s="111">
        <v>593.3054007530809</v>
      </c>
      <c r="Z84" s="112">
        <v>546.19253833108814</v>
      </c>
      <c r="AA84" s="113">
        <f t="shared" si="6"/>
        <v>-1.1313372034064123E-2</v>
      </c>
    </row>
    <row r="85" spans="1:27" ht="15" customHeight="1">
      <c r="A85" t="s">
        <v>505</v>
      </c>
      <c r="B85" s="60">
        <v>14</v>
      </c>
      <c r="C85" s="19" t="s">
        <v>506</v>
      </c>
      <c r="D85" s="18">
        <f>'Lask. kunnallisvero 2024'!H85</f>
        <v>16129082.872627659</v>
      </c>
      <c r="E85" s="18">
        <v>3593668.8755974201</v>
      </c>
      <c r="F85" s="18">
        <f>'Lask. kiinteistövero 2024'!V85*1000</f>
        <v>1961326.51345</v>
      </c>
      <c r="G85" s="18">
        <f t="shared" si="7"/>
        <v>21684078.261675078</v>
      </c>
      <c r="H85" s="18">
        <f>G85/'Lask. kunnallisvero 2024'!D85</f>
        <v>1718.5035870720462</v>
      </c>
      <c r="I85" s="71">
        <f t="shared" si="8"/>
        <v>487.17641292795361</v>
      </c>
      <c r="J85" s="71">
        <f t="shared" si="9"/>
        <v>438.45877163515826</v>
      </c>
      <c r="K85" s="45">
        <f>J85*'Lask. kunnallisvero 2024'!D85</f>
        <v>5532472.7804924268</v>
      </c>
      <c r="N85" s="71">
        <v>434.84912204212031</v>
      </c>
      <c r="O85" s="45">
        <v>5486926.2219274743</v>
      </c>
      <c r="Q85" s="79">
        <f t="shared" si="10"/>
        <v>3.6096495930379433</v>
      </c>
      <c r="R85" s="79">
        <f t="shared" si="11"/>
        <v>45546.558564952575</v>
      </c>
      <c r="S85" s="108">
        <v>5499797.9505121093</v>
      </c>
      <c r="U85" s="109">
        <v>434.84912204212031</v>
      </c>
      <c r="V85" s="110">
        <v>5486926.2219274743</v>
      </c>
      <c r="X85" s="111">
        <v>3.6096495930379433</v>
      </c>
      <c r="Y85" s="111">
        <v>45546.558564952575</v>
      </c>
      <c r="Z85" s="112">
        <v>32674.829980317503</v>
      </c>
      <c r="AA85" s="113">
        <f t="shared" si="6"/>
        <v>5.9060082673211504E-3</v>
      </c>
    </row>
    <row r="86" spans="1:27" ht="15" customHeight="1">
      <c r="A86" t="s">
        <v>521</v>
      </c>
      <c r="B86" s="60">
        <v>14</v>
      </c>
      <c r="C86" s="19" t="s">
        <v>522</v>
      </c>
      <c r="D86" s="18">
        <f>'Lask. kunnallisvero 2024'!H86</f>
        <v>20205227.332879122</v>
      </c>
      <c r="E86" s="18">
        <v>2655706.3516805326</v>
      </c>
      <c r="F86" s="18">
        <f>'Lask. kiinteistövero 2024'!V86*1000</f>
        <v>2412574.4702500007</v>
      </c>
      <c r="G86" s="18">
        <f t="shared" si="7"/>
        <v>25273508.154809654</v>
      </c>
      <c r="H86" s="18">
        <f>G86/'Lask. kunnallisvero 2024'!D86</f>
        <v>1666.5682924371681</v>
      </c>
      <c r="I86" s="71">
        <f t="shared" si="8"/>
        <v>539.11170756283173</v>
      </c>
      <c r="J86" s="71">
        <f t="shared" si="9"/>
        <v>485.20053680654854</v>
      </c>
      <c r="K86" s="45">
        <f>J86*'Lask. kunnallisvero 2024'!D86</f>
        <v>7358066.1406713091</v>
      </c>
      <c r="N86" s="71">
        <v>486.60964739082846</v>
      </c>
      <c r="O86" s="45">
        <v>7379435.3026819136</v>
      </c>
      <c r="Q86" s="79">
        <f t="shared" si="10"/>
        <v>-1.4091105842799152</v>
      </c>
      <c r="R86" s="79">
        <f t="shared" si="11"/>
        <v>-21369.162010604516</v>
      </c>
      <c r="S86" s="108">
        <v>7375163.4351078551</v>
      </c>
      <c r="U86" s="109">
        <v>486.60964739082846</v>
      </c>
      <c r="V86" s="110">
        <v>7379435.3026819136</v>
      </c>
      <c r="X86" s="111">
        <v>-1.4091105842799152</v>
      </c>
      <c r="Y86" s="111">
        <v>-21369.162010604516</v>
      </c>
      <c r="Z86" s="112">
        <v>-17097.294436546043</v>
      </c>
      <c r="AA86" s="113">
        <f t="shared" si="6"/>
        <v>-2.3236124967729878E-3</v>
      </c>
    </row>
    <row r="87" spans="1:27" ht="15" customHeight="1">
      <c r="A87" t="s">
        <v>391</v>
      </c>
      <c r="B87" s="60">
        <v>1</v>
      </c>
      <c r="C87" s="19" t="s">
        <v>392</v>
      </c>
      <c r="D87" s="18">
        <f>'Lask. kunnallisvero 2024'!H87</f>
        <v>34320281.25538636</v>
      </c>
      <c r="E87" s="18">
        <v>1257966.9194463203</v>
      </c>
      <c r="F87" s="18">
        <f>'Lask. kiinteistövero 2024'!V87*1000</f>
        <v>3312535.3414500002</v>
      </c>
      <c r="G87" s="18">
        <f t="shared" si="7"/>
        <v>38890783.516282678</v>
      </c>
      <c r="H87" s="18">
        <f>G87/'Lask. kunnallisvero 2024'!D87</f>
        <v>3786.8338380022083</v>
      </c>
      <c r="I87" s="71">
        <f t="shared" si="8"/>
        <v>-1581.1538380022084</v>
      </c>
      <c r="J87" s="71">
        <f t="shared" si="9"/>
        <v>-158.11538380022085</v>
      </c>
      <c r="K87" s="45">
        <f>J87*'Lask. kunnallisvero 2024'!D87</f>
        <v>-1623844.9916282683</v>
      </c>
      <c r="N87" s="71">
        <v>-158.42028779607531</v>
      </c>
      <c r="O87" s="45">
        <v>-1626976.3556656935</v>
      </c>
      <c r="Q87" s="79">
        <f t="shared" si="10"/>
        <v>0.30490399585445971</v>
      </c>
      <c r="R87" s="79">
        <f t="shared" si="11"/>
        <v>3131.3640374252573</v>
      </c>
      <c r="S87" s="108">
        <v>-1627872.5463101838</v>
      </c>
      <c r="U87" s="109">
        <v>-158.42028779607531</v>
      </c>
      <c r="V87" s="110">
        <v>-1626976.3556656935</v>
      </c>
      <c r="X87" s="111">
        <v>0.30490399585445971</v>
      </c>
      <c r="Y87" s="111">
        <v>3131.3640374252573</v>
      </c>
      <c r="Z87" s="112">
        <v>4027.554681915557</v>
      </c>
      <c r="AA87" s="113">
        <f t="shared" si="6"/>
        <v>-2.4802580927857109E-3</v>
      </c>
    </row>
    <row r="88" spans="1:27" ht="15" customHeight="1">
      <c r="A88" t="s">
        <v>273</v>
      </c>
      <c r="B88" s="60">
        <v>16</v>
      </c>
      <c r="C88" s="19" t="s">
        <v>274</v>
      </c>
      <c r="D88" s="18">
        <f>'Lask. kunnallisvero 2024'!H88</f>
        <v>5446694.9120744681</v>
      </c>
      <c r="E88" s="18">
        <v>631575.87462522532</v>
      </c>
      <c r="F88" s="18">
        <f>'Lask. kiinteistövero 2024'!V88*1000</f>
        <v>602465.54260000004</v>
      </c>
      <c r="G88" s="18">
        <f t="shared" si="7"/>
        <v>6680736.3292996939</v>
      </c>
      <c r="H88" s="18">
        <f>G88/'Lask. kunnallisvero 2024'!D88</f>
        <v>1614.874626371693</v>
      </c>
      <c r="I88" s="71">
        <f t="shared" si="8"/>
        <v>590.80537362830682</v>
      </c>
      <c r="J88" s="71">
        <f t="shared" si="9"/>
        <v>531.72483626547614</v>
      </c>
      <c r="K88" s="45">
        <f>J88*'Lask. kunnallisvero 2024'!D88</f>
        <v>2199745.6476302748</v>
      </c>
      <c r="N88" s="71">
        <v>532.77822999158661</v>
      </c>
      <c r="O88" s="45">
        <v>2204103.5374751939</v>
      </c>
      <c r="Q88" s="79">
        <f t="shared" si="10"/>
        <v>-1.0533937261104711</v>
      </c>
      <c r="R88" s="79">
        <f t="shared" si="11"/>
        <v>-4357.8898449190892</v>
      </c>
      <c r="S88" s="108">
        <v>2203581.3922416684</v>
      </c>
      <c r="U88" s="109">
        <v>532.77822999158661</v>
      </c>
      <c r="V88" s="110">
        <v>2204103.5374751939</v>
      </c>
      <c r="X88" s="111">
        <v>-1.0533937261104711</v>
      </c>
      <c r="Y88" s="111">
        <v>-4357.8898449190892</v>
      </c>
      <c r="Z88" s="112">
        <v>-3835.7446113936603</v>
      </c>
      <c r="AA88" s="113">
        <f t="shared" si="6"/>
        <v>-1.743721877811556E-3</v>
      </c>
    </row>
    <row r="89" spans="1:27" ht="15" customHeight="1">
      <c r="A89" t="s">
        <v>451</v>
      </c>
      <c r="B89" s="60">
        <v>11</v>
      </c>
      <c r="C89" s="19" t="s">
        <v>452</v>
      </c>
      <c r="D89" s="18">
        <f>'Lask. kunnallisvero 2024'!H89</f>
        <v>2565767.582772152</v>
      </c>
      <c r="E89" s="18">
        <v>3846866.2767040306</v>
      </c>
      <c r="F89" s="18">
        <f>'Lask. kiinteistövero 2024'!V89*1000</f>
        <v>321768.75090000004</v>
      </c>
      <c r="G89" s="18">
        <f t="shared" si="7"/>
        <v>6734402.6103761829</v>
      </c>
      <c r="H89" s="18">
        <f>G89/'Lask. kunnallisvero 2024'!D89</f>
        <v>3309.2887520276086</v>
      </c>
      <c r="I89" s="71">
        <f t="shared" si="8"/>
        <v>-1103.6087520276087</v>
      </c>
      <c r="J89" s="71">
        <f t="shared" si="9"/>
        <v>-110.36087520276087</v>
      </c>
      <c r="K89" s="45">
        <f>J89*'Lask. kunnallisvero 2024'!D89</f>
        <v>-224584.38103761835</v>
      </c>
      <c r="N89" s="71">
        <v>-112.4195524782464</v>
      </c>
      <c r="O89" s="45">
        <v>-228773.78929323141</v>
      </c>
      <c r="Q89" s="79">
        <f t="shared" si="10"/>
        <v>2.058677275485536</v>
      </c>
      <c r="R89" s="79">
        <f t="shared" si="11"/>
        <v>4189.4082556130597</v>
      </c>
      <c r="S89" s="108">
        <v>-228206.30626158943</v>
      </c>
      <c r="U89" s="109">
        <v>-112.4195524782464</v>
      </c>
      <c r="V89" s="110">
        <v>-228773.78929323141</v>
      </c>
      <c r="X89" s="111">
        <v>2.058677275485536</v>
      </c>
      <c r="Y89" s="111">
        <v>4189.4082556130597</v>
      </c>
      <c r="Z89" s="112">
        <v>3621.9252239710768</v>
      </c>
      <c r="AA89" s="113">
        <f t="shared" si="6"/>
        <v>-1.6127235595089745E-2</v>
      </c>
    </row>
    <row r="90" spans="1:27" ht="15" customHeight="1">
      <c r="A90" t="s">
        <v>185</v>
      </c>
      <c r="B90" s="60">
        <v>19</v>
      </c>
      <c r="C90" s="19" t="s">
        <v>186</v>
      </c>
      <c r="D90" s="18">
        <f>'Lask. kunnallisvero 2024'!H90</f>
        <v>29911152.592312504</v>
      </c>
      <c r="E90" s="18">
        <v>7404606.4373919023</v>
      </c>
      <c r="F90" s="18">
        <f>'Lask. kiinteistövero 2024'!V90*1000</f>
        <v>3760345.0286500002</v>
      </c>
      <c r="G90" s="18">
        <f t="shared" si="7"/>
        <v>41076104.058354408</v>
      </c>
      <c r="H90" s="18">
        <f>G90/'Lask. kunnallisvero 2024'!D90</f>
        <v>2120.4947632210215</v>
      </c>
      <c r="I90" s="71">
        <f t="shared" si="8"/>
        <v>85.185236778978378</v>
      </c>
      <c r="J90" s="71">
        <f t="shared" si="9"/>
        <v>76.666713101080546</v>
      </c>
      <c r="K90" s="45">
        <f>J90*'Lask. kunnallisvero 2024'!D90</f>
        <v>1485110.8994810313</v>
      </c>
      <c r="N90" s="71">
        <v>74.537686523145197</v>
      </c>
      <c r="O90" s="45">
        <v>1443869.5256398455</v>
      </c>
      <c r="Q90" s="79">
        <f t="shared" si="10"/>
        <v>2.129026577935349</v>
      </c>
      <c r="R90" s="79">
        <f t="shared" si="11"/>
        <v>41241.373841185821</v>
      </c>
      <c r="S90" s="108">
        <v>1459265.2481743838</v>
      </c>
      <c r="U90" s="109">
        <v>74.537686523145197</v>
      </c>
      <c r="V90" s="110">
        <v>1443869.5256398455</v>
      </c>
      <c r="X90" s="111">
        <v>2.129026577935349</v>
      </c>
      <c r="Y90" s="111">
        <v>41241.373841185821</v>
      </c>
      <c r="Z90" s="112">
        <v>25845.651306647575</v>
      </c>
      <c r="AA90" s="113">
        <f t="shared" si="6"/>
        <v>1.7403179328681299E-2</v>
      </c>
    </row>
    <row r="91" spans="1:27" ht="15" customHeight="1">
      <c r="A91" t="s">
        <v>85</v>
      </c>
      <c r="B91" s="60">
        <v>19</v>
      </c>
      <c r="C91" s="19" t="s">
        <v>86</v>
      </c>
      <c r="D91" s="18">
        <f>'Lask. kunnallisvero 2024'!H91</f>
        <v>13167305.70477907</v>
      </c>
      <c r="E91" s="18">
        <v>1403818.6169035041</v>
      </c>
      <c r="F91" s="18">
        <f>'Lask. kiinteistövero 2024'!V91*1000</f>
        <v>1056142.6790499999</v>
      </c>
      <c r="G91" s="18">
        <f t="shared" si="7"/>
        <v>15627267.000732575</v>
      </c>
      <c r="H91" s="18">
        <f>G91/'Lask. kunnallisvero 2024'!D91</f>
        <v>2031.8901314175757</v>
      </c>
      <c r="I91" s="71">
        <f t="shared" si="8"/>
        <v>173.78986858242411</v>
      </c>
      <c r="J91" s="71">
        <f t="shared" si="9"/>
        <v>156.41088172418168</v>
      </c>
      <c r="K91" s="45">
        <f>J91*'Lask. kunnallisvero 2024'!D91</f>
        <v>1202956.0913406813</v>
      </c>
      <c r="N91" s="71">
        <v>157.37668921643504</v>
      </c>
      <c r="O91" s="45">
        <v>1210384.1167636018</v>
      </c>
      <c r="Q91" s="79">
        <f t="shared" si="10"/>
        <v>-0.96580749225336149</v>
      </c>
      <c r="R91" s="79">
        <f t="shared" si="11"/>
        <v>-7428.0254229204729</v>
      </c>
      <c r="S91" s="108">
        <v>1213196.2110250394</v>
      </c>
      <c r="U91" s="109">
        <v>157.37668921643504</v>
      </c>
      <c r="V91" s="110">
        <v>1210384.1167636018</v>
      </c>
      <c r="X91" s="111">
        <v>-0.96580749225336149</v>
      </c>
      <c r="Y91" s="111">
        <v>-7428.0254229204729</v>
      </c>
      <c r="Z91" s="112">
        <v>-10240.119684358127</v>
      </c>
      <c r="AA91" s="113">
        <f t="shared" si="6"/>
        <v>-8.5124633875419565E-3</v>
      </c>
    </row>
    <row r="92" spans="1:27" ht="15" customHeight="1">
      <c r="A92" t="s">
        <v>115</v>
      </c>
      <c r="B92" s="60">
        <v>17</v>
      </c>
      <c r="C92" s="19" t="s">
        <v>116</v>
      </c>
      <c r="D92" s="18">
        <f>'Lask. kunnallisvero 2024'!H92</f>
        <v>33193202.762278482</v>
      </c>
      <c r="E92" s="18">
        <v>3714158.2858034354</v>
      </c>
      <c r="F92" s="18">
        <f>'Lask. kiinteistövero 2024'!V92*1000</f>
        <v>2860382.7111</v>
      </c>
      <c r="G92" s="18">
        <f t="shared" si="7"/>
        <v>39767743.759181917</v>
      </c>
      <c r="H92" s="18">
        <f>G92/'Lask. kunnallisvero 2024'!D92</f>
        <v>2037.9083611346682</v>
      </c>
      <c r="I92" s="71">
        <f t="shared" si="8"/>
        <v>167.77163886533162</v>
      </c>
      <c r="J92" s="71">
        <f t="shared" si="9"/>
        <v>150.99447497879845</v>
      </c>
      <c r="K92" s="45">
        <f>J92*'Lask. kunnallisvero 2024'!D92</f>
        <v>2946506.1847362728</v>
      </c>
      <c r="N92" s="71">
        <v>152.33742610331609</v>
      </c>
      <c r="O92" s="45">
        <v>2972712.53298011</v>
      </c>
      <c r="Q92" s="79">
        <f t="shared" si="10"/>
        <v>-1.34295112451764</v>
      </c>
      <c r="R92" s="79">
        <f t="shared" si="11"/>
        <v>-26206.348243837245</v>
      </c>
      <c r="S92" s="108">
        <v>2970821.2370375614</v>
      </c>
      <c r="U92" s="109">
        <v>152.33742610331609</v>
      </c>
      <c r="V92" s="110">
        <v>2972712.53298011</v>
      </c>
      <c r="X92" s="111">
        <v>-1.34295112451764</v>
      </c>
      <c r="Y92" s="111">
        <v>-26206.348243837245</v>
      </c>
      <c r="Z92" s="112">
        <v>-24315.052301288582</v>
      </c>
      <c r="AA92" s="113">
        <f t="shared" si="6"/>
        <v>-8.2521640128391249E-3</v>
      </c>
    </row>
    <row r="93" spans="1:27" ht="15" customHeight="1">
      <c r="A93" t="s">
        <v>385</v>
      </c>
      <c r="B93" s="60">
        <v>1</v>
      </c>
      <c r="C93" s="19" t="s">
        <v>386</v>
      </c>
      <c r="D93" s="18">
        <f>'Lask. kunnallisvero 2024'!H93</f>
        <v>69729018.314478248</v>
      </c>
      <c r="E93" s="18">
        <v>5518489.5364127373</v>
      </c>
      <c r="F93" s="18">
        <f>'Lask. kiinteistövero 2024'!V93*1000</f>
        <v>6522220.1092499997</v>
      </c>
      <c r="G93" s="18">
        <f t="shared" si="7"/>
        <v>81769727.960140973</v>
      </c>
      <c r="H93" s="18">
        <f>G93/'Lask. kunnallisvero 2024'!D93</f>
        <v>2139.9525780571294</v>
      </c>
      <c r="I93" s="71">
        <f t="shared" si="8"/>
        <v>65.727421942870478</v>
      </c>
      <c r="J93" s="71">
        <f t="shared" si="9"/>
        <v>59.154679748583433</v>
      </c>
      <c r="K93" s="45">
        <f>J93*'Lask. kunnallisvero 2024'!D93</f>
        <v>2260359.4678731216</v>
      </c>
      <c r="N93" s="71">
        <v>61.239087293699093</v>
      </c>
      <c r="O93" s="45">
        <v>2340006.7645795359</v>
      </c>
      <c r="Q93" s="79">
        <f t="shared" si="10"/>
        <v>-2.0844075451156598</v>
      </c>
      <c r="R93" s="79">
        <f t="shared" si="11"/>
        <v>-79647.296706414316</v>
      </c>
      <c r="S93" s="108">
        <v>2339949.9514920735</v>
      </c>
      <c r="U93" s="109">
        <v>61.239087293699093</v>
      </c>
      <c r="V93" s="110">
        <v>2340006.7645795359</v>
      </c>
      <c r="X93" s="111">
        <v>-2.0844075451156598</v>
      </c>
      <c r="Y93" s="111">
        <v>-79647.296706414316</v>
      </c>
      <c r="Z93" s="112">
        <v>-79590.483618951868</v>
      </c>
      <c r="AA93" s="113">
        <f t="shared" si="6"/>
        <v>-3.5211427540700987E-2</v>
      </c>
    </row>
    <row r="94" spans="1:27" ht="15" customHeight="1">
      <c r="A94" t="s">
        <v>309</v>
      </c>
      <c r="B94" s="60">
        <v>13</v>
      </c>
      <c r="C94" s="19" t="s">
        <v>310</v>
      </c>
      <c r="D94" s="18">
        <f>'Lask. kunnallisvero 2024'!H94</f>
        <v>12531889.319538463</v>
      </c>
      <c r="E94" s="18">
        <v>2427923.299025164</v>
      </c>
      <c r="F94" s="18">
        <f>'Lask. kiinteistövero 2024'!V94*1000</f>
        <v>1609855.3913499999</v>
      </c>
      <c r="G94" s="18">
        <f t="shared" si="7"/>
        <v>16569668.009913625</v>
      </c>
      <c r="H94" s="18">
        <f>G94/'Lask. kunnallisvero 2024'!D94</f>
        <v>1804.1885899296194</v>
      </c>
      <c r="I94" s="71">
        <f t="shared" si="8"/>
        <v>401.49141007038043</v>
      </c>
      <c r="J94" s="71">
        <f t="shared" si="9"/>
        <v>361.34226906334237</v>
      </c>
      <c r="K94" s="45">
        <f>J94*'Lask. kunnallisvero 2024'!D94</f>
        <v>3318567.3990777363</v>
      </c>
      <c r="N94" s="71">
        <v>360.73644899399085</v>
      </c>
      <c r="O94" s="45">
        <v>3313003.547560812</v>
      </c>
      <c r="Q94" s="79">
        <f t="shared" si="10"/>
        <v>0.60582006935152322</v>
      </c>
      <c r="R94" s="79">
        <f t="shared" si="11"/>
        <v>5563.8515169243328</v>
      </c>
      <c r="S94" s="108">
        <v>3316481.2137130587</v>
      </c>
      <c r="U94" s="109">
        <v>360.73644899399085</v>
      </c>
      <c r="V94" s="110">
        <v>3313003.547560812</v>
      </c>
      <c r="X94" s="111">
        <v>0.60582006935152322</v>
      </c>
      <c r="Y94" s="111">
        <v>5563.8515169243328</v>
      </c>
      <c r="Z94" s="112">
        <v>2086.1853646775708</v>
      </c>
      <c r="AA94" s="113">
        <f t="shared" si="6"/>
        <v>6.2864034801804621E-4</v>
      </c>
    </row>
    <row r="95" spans="1:27" ht="15" customHeight="1">
      <c r="A95" t="s">
        <v>373</v>
      </c>
      <c r="B95" s="60">
        <v>6</v>
      </c>
      <c r="C95" s="19" t="s">
        <v>374</v>
      </c>
      <c r="D95" s="18">
        <f>'Lask. kunnallisvero 2024'!H95</f>
        <v>2034141.8763033703</v>
      </c>
      <c r="E95" s="18">
        <v>610167.57730424393</v>
      </c>
      <c r="F95" s="18">
        <f>'Lask. kiinteistövero 2024'!V95*1000</f>
        <v>309786.14524999994</v>
      </c>
      <c r="G95" s="18">
        <f t="shared" si="7"/>
        <v>2954095.5988576142</v>
      </c>
      <c r="H95" s="18">
        <f>G95/'Lask. kunnallisvero 2024'!D95</f>
        <v>1689.0197820798251</v>
      </c>
      <c r="I95" s="71">
        <f t="shared" si="8"/>
        <v>516.66021792017477</v>
      </c>
      <c r="J95" s="71">
        <f t="shared" si="9"/>
        <v>464.99419612815728</v>
      </c>
      <c r="K95" s="45">
        <f>J95*'Lask. kunnallisvero 2024'!D95</f>
        <v>813274.84902814706</v>
      </c>
      <c r="N95" s="71">
        <v>463.65219536221781</v>
      </c>
      <c r="O95" s="45">
        <v>810927.68968851899</v>
      </c>
      <c r="Q95" s="79">
        <f t="shared" si="10"/>
        <v>1.3420007659394741</v>
      </c>
      <c r="R95" s="79">
        <f t="shared" si="11"/>
        <v>2347.1593396280659</v>
      </c>
      <c r="S95" s="108">
        <v>811330.58058254188</v>
      </c>
      <c r="U95" s="109">
        <v>463.65219536221781</v>
      </c>
      <c r="V95" s="110">
        <v>810927.68968851899</v>
      </c>
      <c r="X95" s="111">
        <v>1.3420007659394741</v>
      </c>
      <c r="Y95" s="111">
        <v>2347.1593396280659</v>
      </c>
      <c r="Z95" s="112">
        <v>1944.2684456051793</v>
      </c>
      <c r="AA95" s="113">
        <f t="shared" si="6"/>
        <v>2.3906658959496349E-3</v>
      </c>
    </row>
    <row r="96" spans="1:27" ht="15" customHeight="1">
      <c r="A96" t="s">
        <v>357</v>
      </c>
      <c r="B96" s="60">
        <v>13</v>
      </c>
      <c r="C96" s="19" t="s">
        <v>358</v>
      </c>
      <c r="D96" s="18">
        <f>'Lask. kunnallisvero 2024'!H96</f>
        <v>1666479.5007157894</v>
      </c>
      <c r="E96" s="18">
        <v>431597.49472223985</v>
      </c>
      <c r="F96" s="18">
        <f>'Lask. kiinteistövero 2024'!V96*1000</f>
        <v>226692.81234999999</v>
      </c>
      <c r="G96" s="18">
        <f t="shared" si="7"/>
        <v>2324769.8077880288</v>
      </c>
      <c r="H96" s="18">
        <f>G96/'Lask. kunnallisvero 2024'!D96</f>
        <v>1526.441108199625</v>
      </c>
      <c r="I96" s="71">
        <f t="shared" si="8"/>
        <v>679.23889180037486</v>
      </c>
      <c r="J96" s="71">
        <f t="shared" si="9"/>
        <v>611.3150026203374</v>
      </c>
      <c r="K96" s="45">
        <f>J96*'Lask. kunnallisvero 2024'!D96</f>
        <v>931032.74899077381</v>
      </c>
      <c r="N96" s="71">
        <v>610.57097053073198</v>
      </c>
      <c r="O96" s="45">
        <v>929899.58811830485</v>
      </c>
      <c r="Q96" s="79">
        <f t="shared" si="10"/>
        <v>0.74403208960541178</v>
      </c>
      <c r="R96" s="79">
        <f t="shared" si="11"/>
        <v>1133.1608724689577</v>
      </c>
      <c r="S96" s="108">
        <v>929474.74821519351</v>
      </c>
      <c r="U96" s="109">
        <v>610.57097053073198</v>
      </c>
      <c r="V96" s="110">
        <v>929899.58811830485</v>
      </c>
      <c r="X96" s="111">
        <v>0.74403208960541178</v>
      </c>
      <c r="Y96" s="111">
        <v>1133.1608724689577</v>
      </c>
      <c r="Z96" s="112">
        <v>1558.0007755802944</v>
      </c>
      <c r="AA96" s="113">
        <f t="shared" si="6"/>
        <v>1.6734113566565139E-3</v>
      </c>
    </row>
    <row r="97" spans="1:27" ht="15" customHeight="1">
      <c r="A97" t="s">
        <v>477</v>
      </c>
      <c r="B97" s="60">
        <v>1</v>
      </c>
      <c r="C97" s="19" t="s">
        <v>478</v>
      </c>
      <c r="D97" s="18">
        <f>'Lask. kunnallisvero 2024'!H97</f>
        <v>87564792.06278874</v>
      </c>
      <c r="E97" s="18">
        <v>5259440.9886729401</v>
      </c>
      <c r="F97" s="18">
        <f>'Lask. kiinteistövero 2024'!V97*1000</f>
        <v>8861445.7262500022</v>
      </c>
      <c r="G97" s="18">
        <f t="shared" si="7"/>
        <v>101685678.77771169</v>
      </c>
      <c r="H97" s="18">
        <f>G97/'Lask. kunnallisvero 2024'!D97</f>
        <v>2470.8577241024368</v>
      </c>
      <c r="I97" s="71">
        <f t="shared" si="8"/>
        <v>-265.17772410243697</v>
      </c>
      <c r="J97" s="71">
        <f t="shared" si="9"/>
        <v>-26.517772410243698</v>
      </c>
      <c r="K97" s="45">
        <f>J97*'Lask. kunnallisvero 2024'!D97</f>
        <v>-1091312.4057711691</v>
      </c>
      <c r="N97" s="71">
        <v>-26.250327144808171</v>
      </c>
      <c r="O97" s="45">
        <v>-1080305.9633174355</v>
      </c>
      <c r="Q97" s="79">
        <f t="shared" si="10"/>
        <v>-0.26744526543552638</v>
      </c>
      <c r="R97" s="79">
        <f t="shared" si="11"/>
        <v>-11006.442453733645</v>
      </c>
      <c r="S97" s="108">
        <v>-1080503.8471251933</v>
      </c>
      <c r="U97" s="109">
        <v>-26.250327144808171</v>
      </c>
      <c r="V97" s="110">
        <v>-1080305.9633174355</v>
      </c>
      <c r="X97" s="111">
        <v>-0.26744526543552638</v>
      </c>
      <c r="Y97" s="111">
        <v>-11006.442453733645</v>
      </c>
      <c r="Z97" s="112">
        <v>-10808.558645975776</v>
      </c>
      <c r="AA97" s="113">
        <f t="shared" si="6"/>
        <v>9.904183796332797E-3</v>
      </c>
    </row>
    <row r="98" spans="1:27" ht="15" customHeight="1">
      <c r="A98" t="s">
        <v>513</v>
      </c>
      <c r="B98" s="60">
        <v>12</v>
      </c>
      <c r="C98" s="19" t="s">
        <v>514</v>
      </c>
      <c r="D98" s="18">
        <f>'Lask. kunnallisvero 2024'!H98</f>
        <v>11622269.339888889</v>
      </c>
      <c r="E98" s="18">
        <v>1913276.0481165785</v>
      </c>
      <c r="F98" s="18">
        <f>'Lask. kiinteistövero 2024'!V98*1000</f>
        <v>1690831.4827000001</v>
      </c>
      <c r="G98" s="18">
        <f t="shared" si="7"/>
        <v>15226376.870705467</v>
      </c>
      <c r="H98" s="18">
        <f>G98/'Lask. kunnallisvero 2024'!D98</f>
        <v>1571.5117009707367</v>
      </c>
      <c r="I98" s="71">
        <f t="shared" si="8"/>
        <v>634.16829902926315</v>
      </c>
      <c r="J98" s="71">
        <f t="shared" si="9"/>
        <v>570.75146912633681</v>
      </c>
      <c r="K98" s="45">
        <f>J98*'Lask. kunnallisvero 2024'!D98</f>
        <v>5530010.9843650777</v>
      </c>
      <c r="N98" s="71">
        <v>572.35700058348095</v>
      </c>
      <c r="O98" s="45">
        <v>5545566.9786533471</v>
      </c>
      <c r="Q98" s="79">
        <f t="shared" si="10"/>
        <v>-1.6055314571441386</v>
      </c>
      <c r="R98" s="79">
        <f t="shared" si="11"/>
        <v>-15555.99428826943</v>
      </c>
      <c r="S98" s="108">
        <v>5544677.2806403572</v>
      </c>
      <c r="U98" s="109">
        <v>572.35700058348095</v>
      </c>
      <c r="V98" s="110">
        <v>5545566.9786533471</v>
      </c>
      <c r="X98" s="111">
        <v>-1.6055314571441386</v>
      </c>
      <c r="Y98" s="111">
        <v>-15555.99428826943</v>
      </c>
      <c r="Z98" s="112">
        <v>-14666.296275279485</v>
      </c>
      <c r="AA98" s="113">
        <f t="shared" si="6"/>
        <v>-2.6521278740214618E-3</v>
      </c>
    </row>
    <row r="99" spans="1:27" ht="15" customHeight="1">
      <c r="A99" t="s">
        <v>539</v>
      </c>
      <c r="B99" s="60">
        <v>19</v>
      </c>
      <c r="C99" s="19" t="s">
        <v>540</v>
      </c>
      <c r="D99" s="18">
        <f>'Lask. kunnallisvero 2024'!H99</f>
        <v>11215353.508460527</v>
      </c>
      <c r="E99" s="18">
        <v>5024903.9517038763</v>
      </c>
      <c r="F99" s="18">
        <f>'Lask. kiinteistövero 2024'!V99*1000</f>
        <v>4378871.7123000007</v>
      </c>
      <c r="G99" s="18">
        <f t="shared" si="7"/>
        <v>20619129.172464404</v>
      </c>
      <c r="H99" s="18">
        <f>G99/'Lask. kunnallisvero 2024'!D99</f>
        <v>3022.4463753245977</v>
      </c>
      <c r="I99" s="71">
        <f t="shared" si="8"/>
        <v>-816.7663753245979</v>
      </c>
      <c r="J99" s="71">
        <f t="shared" si="9"/>
        <v>-81.676637532459793</v>
      </c>
      <c r="K99" s="45">
        <f>J99*'Lask. kunnallisvero 2024'!D99</f>
        <v>-557198.02124644071</v>
      </c>
      <c r="N99" s="71">
        <v>-82.203115353245181</v>
      </c>
      <c r="O99" s="45">
        <v>-560789.65293983859</v>
      </c>
      <c r="Q99" s="79">
        <f t="shared" si="10"/>
        <v>0.52647782078538796</v>
      </c>
      <c r="R99" s="79">
        <f t="shared" si="11"/>
        <v>3591.6316933978815</v>
      </c>
      <c r="S99" s="108">
        <v>-560532.25581744534</v>
      </c>
      <c r="U99" s="109">
        <v>-82.203115353245181</v>
      </c>
      <c r="V99" s="110">
        <v>-560789.65293983859</v>
      </c>
      <c r="X99" s="111">
        <v>0.52647782078538796</v>
      </c>
      <c r="Y99" s="111">
        <v>3591.6316933978815</v>
      </c>
      <c r="Z99" s="112">
        <v>3334.2345710046357</v>
      </c>
      <c r="AA99" s="113">
        <f t="shared" si="6"/>
        <v>-5.9839311050423694E-3</v>
      </c>
    </row>
    <row r="100" spans="1:27" ht="15" customHeight="1">
      <c r="A100" t="s">
        <v>193</v>
      </c>
      <c r="B100" s="60">
        <v>11</v>
      </c>
      <c r="C100" s="19" t="s">
        <v>194</v>
      </c>
      <c r="D100" s="18">
        <f>'Lask. kunnallisvero 2024'!H100</f>
        <v>8838044.8387578949</v>
      </c>
      <c r="E100" s="18">
        <v>1521743.3892694744</v>
      </c>
      <c r="F100" s="18">
        <f>'Lask. kiinteistövero 2024'!V100*1000</f>
        <v>983180.81415000022</v>
      </c>
      <c r="G100" s="18">
        <f t="shared" si="7"/>
        <v>11342969.04217737</v>
      </c>
      <c r="H100" s="18">
        <f>G100/'Lask. kunnallisvero 2024'!D100</f>
        <v>1517.4540524652</v>
      </c>
      <c r="I100" s="71">
        <f t="shared" si="8"/>
        <v>688.22594753479984</v>
      </c>
      <c r="J100" s="71">
        <f t="shared" si="9"/>
        <v>619.40335278131988</v>
      </c>
      <c r="K100" s="45">
        <f>J100*'Lask. kunnallisvero 2024'!D100</f>
        <v>4630040.0620403662</v>
      </c>
      <c r="N100" s="71">
        <v>620.68393610739918</v>
      </c>
      <c r="O100" s="45">
        <v>4639612.4224028084</v>
      </c>
      <c r="Q100" s="79">
        <f t="shared" si="10"/>
        <v>-1.2805833260792951</v>
      </c>
      <c r="R100" s="79">
        <f t="shared" si="11"/>
        <v>-9572.3603624422103</v>
      </c>
      <c r="S100" s="108">
        <v>4638437.397635757</v>
      </c>
      <c r="U100" s="109">
        <v>620.68393610739918</v>
      </c>
      <c r="V100" s="110">
        <v>4639612.4224028084</v>
      </c>
      <c r="X100" s="111">
        <v>-1.2805833260792951</v>
      </c>
      <c r="Y100" s="111">
        <v>-9572.3603624422103</v>
      </c>
      <c r="Z100" s="112">
        <v>-8397.3355953907594</v>
      </c>
      <c r="AA100" s="113">
        <f t="shared" si="6"/>
        <v>-1.8136637011495363E-3</v>
      </c>
    </row>
    <row r="101" spans="1:27" ht="15" customHeight="1">
      <c r="A101" t="s">
        <v>99</v>
      </c>
      <c r="B101" s="60">
        <v>13</v>
      </c>
      <c r="C101" s="19" t="s">
        <v>100</v>
      </c>
      <c r="D101" s="18">
        <f>'Lask. kunnallisvero 2024'!H101</f>
        <v>1099939.4242417582</v>
      </c>
      <c r="E101" s="18">
        <v>451758.15286829561</v>
      </c>
      <c r="F101" s="18">
        <f>'Lask. kiinteistövero 2024'!V101*1000</f>
        <v>259451.00530000002</v>
      </c>
      <c r="G101" s="18">
        <f t="shared" si="7"/>
        <v>1811148.5824100538</v>
      </c>
      <c r="H101" s="18">
        <f>G101/'Lask. kunnallisvero 2024'!D101</f>
        <v>1749.9020119903901</v>
      </c>
      <c r="I101" s="71">
        <f t="shared" si="8"/>
        <v>455.77798800960977</v>
      </c>
      <c r="J101" s="71">
        <f t="shared" si="9"/>
        <v>410.20018920864879</v>
      </c>
      <c r="K101" s="45">
        <f>J101*'Lask. kunnallisvero 2024'!D101</f>
        <v>424557.1958309515</v>
      </c>
      <c r="N101" s="71">
        <v>408.2562847185597</v>
      </c>
      <c r="O101" s="45">
        <v>422545.2546837093</v>
      </c>
      <c r="Q101" s="79">
        <f t="shared" si="10"/>
        <v>1.9439044900890963</v>
      </c>
      <c r="R101" s="79">
        <f t="shared" si="11"/>
        <v>2011.9411472422071</v>
      </c>
      <c r="S101" s="108">
        <v>422883.31130744587</v>
      </c>
      <c r="U101" s="109">
        <v>408.2562847185597</v>
      </c>
      <c r="V101" s="110">
        <v>422545.2546837093</v>
      </c>
      <c r="X101" s="111">
        <v>1.9439044900890963</v>
      </c>
      <c r="Y101" s="111">
        <v>2011.9411472422071</v>
      </c>
      <c r="Z101" s="112">
        <v>1673.884523505636</v>
      </c>
      <c r="AA101" s="113">
        <f t="shared" ref="AA101:AA164" si="12">Z101/K101</f>
        <v>3.9426596461979097E-3</v>
      </c>
    </row>
    <row r="102" spans="1:27" ht="15" customHeight="1">
      <c r="A102" t="s">
        <v>313</v>
      </c>
      <c r="B102" s="60">
        <v>4</v>
      </c>
      <c r="C102" s="19" t="s">
        <v>314</v>
      </c>
      <c r="D102" s="18">
        <f>'Lask. kunnallisvero 2024'!H102</f>
        <v>9462741.8251304347</v>
      </c>
      <c r="E102" s="18">
        <v>891897.17732656491</v>
      </c>
      <c r="F102" s="18">
        <f>'Lask. kiinteistövero 2024'!V102*1000</f>
        <v>1119082.0666000003</v>
      </c>
      <c r="G102" s="18">
        <f t="shared" si="7"/>
        <v>11473721.069057001</v>
      </c>
      <c r="H102" s="18">
        <f>G102/'Lask. kunnallisvero 2024'!D102</f>
        <v>1695.7908763016555</v>
      </c>
      <c r="I102" s="71">
        <f t="shared" si="8"/>
        <v>509.88912369834429</v>
      </c>
      <c r="J102" s="71">
        <f t="shared" si="9"/>
        <v>458.90021132850984</v>
      </c>
      <c r="K102" s="45">
        <f>J102*'Lask. kunnallisvero 2024'!D102</f>
        <v>3104918.8298486974</v>
      </c>
      <c r="N102" s="71">
        <v>459.62408679923897</v>
      </c>
      <c r="O102" s="45">
        <v>3109816.5712836511</v>
      </c>
      <c r="Q102" s="79">
        <f t="shared" si="10"/>
        <v>-0.72387547072912639</v>
      </c>
      <c r="R102" s="79">
        <f t="shared" si="11"/>
        <v>-4897.7414349536411</v>
      </c>
      <c r="S102" s="108">
        <v>3112716.7012192616</v>
      </c>
      <c r="U102" s="109">
        <v>459.62408679923897</v>
      </c>
      <c r="V102" s="110">
        <v>3109816.5712836511</v>
      </c>
      <c r="X102" s="111">
        <v>-0.72387547072912639</v>
      </c>
      <c r="Y102" s="111">
        <v>-4897.7414349536411</v>
      </c>
      <c r="Z102" s="112">
        <v>-7797.8713705642149</v>
      </c>
      <c r="AA102" s="113">
        <f t="shared" si="12"/>
        <v>-2.5114573996590454E-3</v>
      </c>
    </row>
    <row r="103" spans="1:27" ht="15" customHeight="1">
      <c r="A103" t="s">
        <v>409</v>
      </c>
      <c r="B103" s="60">
        <v>16</v>
      </c>
      <c r="C103" s="19" t="s">
        <v>410</v>
      </c>
      <c r="D103" s="18">
        <f>'Lask. kunnallisvero 2024'!H103</f>
        <v>73511945.466269672</v>
      </c>
      <c r="E103" s="18">
        <v>12882953.960942814</v>
      </c>
      <c r="F103" s="18">
        <f>'Lask. kiinteistövero 2024'!V103*1000</f>
        <v>7694510.8734499998</v>
      </c>
      <c r="G103" s="18">
        <f t="shared" si="7"/>
        <v>94089410.300662488</v>
      </c>
      <c r="H103" s="18">
        <f>G103/'Lask. kunnallisvero 2024'!D103</f>
        <v>1948.2225965558025</v>
      </c>
      <c r="I103" s="71">
        <f t="shared" si="8"/>
        <v>257.45740344419733</v>
      </c>
      <c r="J103" s="71">
        <f t="shared" si="9"/>
        <v>231.71166309977758</v>
      </c>
      <c r="K103" s="45">
        <f>J103*'Lask. kunnallisvero 2024'!D103</f>
        <v>11190514.769403758</v>
      </c>
      <c r="N103" s="71">
        <v>232.17222767207932</v>
      </c>
      <c r="O103" s="45">
        <v>11212757.735423071</v>
      </c>
      <c r="Q103" s="79">
        <f t="shared" si="10"/>
        <v>-0.46056457230173464</v>
      </c>
      <c r="R103" s="79">
        <f t="shared" si="11"/>
        <v>-22242.966019313782</v>
      </c>
      <c r="S103" s="108">
        <v>11198067.118273513</v>
      </c>
      <c r="U103" s="109">
        <v>232.17222767207932</v>
      </c>
      <c r="V103" s="110">
        <v>11212757.735423071</v>
      </c>
      <c r="X103" s="111">
        <v>-0.46056457230173464</v>
      </c>
      <c r="Y103" s="111">
        <v>-22242.966019313782</v>
      </c>
      <c r="Z103" s="112">
        <v>-7552.3488697558641</v>
      </c>
      <c r="AA103" s="113">
        <f t="shared" si="12"/>
        <v>-6.7488842339987018E-4</v>
      </c>
    </row>
    <row r="104" spans="1:27" ht="15" customHeight="1">
      <c r="A104" t="s">
        <v>419</v>
      </c>
      <c r="B104" s="60">
        <v>19</v>
      </c>
      <c r="C104" s="19" t="s">
        <v>420</v>
      </c>
      <c r="D104" s="18">
        <f>'Lask. kunnallisvero 2024'!H104</f>
        <v>5752479.7571012648</v>
      </c>
      <c r="E104" s="18">
        <v>728294.44027113868</v>
      </c>
      <c r="F104" s="18">
        <f>'Lask. kiinteistövero 2024'!V104*1000</f>
        <v>2403384.9903999995</v>
      </c>
      <c r="G104" s="18">
        <f t="shared" si="7"/>
        <v>8884159.1877724025</v>
      </c>
      <c r="H104" s="18">
        <f>G104/'Lask. kunnallisvero 2024'!D104</f>
        <v>2214.9486880509603</v>
      </c>
      <c r="I104" s="71">
        <f t="shared" si="8"/>
        <v>-9.2686880509604634</v>
      </c>
      <c r="J104" s="71">
        <f t="shared" si="9"/>
        <v>-0.9268688050960463</v>
      </c>
      <c r="K104" s="45">
        <f>J104*'Lask. kunnallisvero 2024'!D104</f>
        <v>-3717.6707772402419</v>
      </c>
      <c r="N104" s="71">
        <v>-0.79555334822703117</v>
      </c>
      <c r="O104" s="45">
        <v>-3190.9644797386218</v>
      </c>
      <c r="Q104" s="79">
        <f t="shared" si="10"/>
        <v>-0.13131545686901513</v>
      </c>
      <c r="R104" s="79">
        <f t="shared" si="11"/>
        <v>-526.70629750162016</v>
      </c>
      <c r="S104" s="108">
        <v>-3185.1762747996186</v>
      </c>
      <c r="U104" s="109">
        <v>-0.79555334822703117</v>
      </c>
      <c r="V104" s="110">
        <v>-3190.9644797386218</v>
      </c>
      <c r="X104" s="111">
        <v>-0.13131545686901513</v>
      </c>
      <c r="Y104" s="111">
        <v>-526.70629750162016</v>
      </c>
      <c r="Z104" s="112">
        <v>-532.49450244062336</v>
      </c>
      <c r="AA104" s="113">
        <f t="shared" si="12"/>
        <v>0.14323336689751553</v>
      </c>
    </row>
    <row r="105" spans="1:27" ht="15" customHeight="1">
      <c r="A105" t="s">
        <v>229</v>
      </c>
      <c r="B105" s="60">
        <v>13</v>
      </c>
      <c r="C105" s="19" t="s">
        <v>230</v>
      </c>
      <c r="D105" s="18">
        <f>'Lask. kunnallisvero 2024'!H105</f>
        <v>3046892.6796428566</v>
      </c>
      <c r="E105" s="18">
        <v>619170.00667415152</v>
      </c>
      <c r="F105" s="18">
        <f>'Lask. kiinteistövero 2024'!V105*1000</f>
        <v>458195.74164999998</v>
      </c>
      <c r="G105" s="18">
        <f t="shared" si="7"/>
        <v>4124258.4279670082</v>
      </c>
      <c r="H105" s="18">
        <f>G105/'Lask. kunnallisvero 2024'!D105</f>
        <v>1650.3635165934406</v>
      </c>
      <c r="I105" s="71">
        <f t="shared" si="8"/>
        <v>555.3164834065592</v>
      </c>
      <c r="J105" s="71">
        <f t="shared" si="9"/>
        <v>499.78483506590334</v>
      </c>
      <c r="K105" s="45">
        <f>J105*'Lask. kunnallisvero 2024'!D105</f>
        <v>1248962.3028296924</v>
      </c>
      <c r="N105" s="71">
        <v>499.84015206667158</v>
      </c>
      <c r="O105" s="45">
        <v>1249100.5400146123</v>
      </c>
      <c r="Q105" s="79">
        <f t="shared" si="10"/>
        <v>-5.5317000768241087E-2</v>
      </c>
      <c r="R105" s="79">
        <f t="shared" si="11"/>
        <v>-138.23718491988257</v>
      </c>
      <c r="S105" s="108">
        <v>1249986.542556897</v>
      </c>
      <c r="U105" s="109">
        <v>499.84015206667158</v>
      </c>
      <c r="V105" s="110">
        <v>1249100.5400146123</v>
      </c>
      <c r="X105" s="111">
        <v>-5.5317000768241087E-2</v>
      </c>
      <c r="Y105" s="111">
        <v>-138.23718491988257</v>
      </c>
      <c r="Z105" s="112">
        <v>-1024.2397272046655</v>
      </c>
      <c r="AA105" s="113">
        <f t="shared" si="12"/>
        <v>-8.2007257135312446E-4</v>
      </c>
    </row>
    <row r="106" spans="1:27" ht="15" customHeight="1">
      <c r="A106" t="s">
        <v>351</v>
      </c>
      <c r="B106" s="60">
        <v>12</v>
      </c>
      <c r="C106" s="19" t="s">
        <v>352</v>
      </c>
      <c r="D106" s="18">
        <f>'Lask. kunnallisvero 2024'!H106</f>
        <v>23671081.380428571</v>
      </c>
      <c r="E106" s="18">
        <v>2165613.6909382679</v>
      </c>
      <c r="F106" s="18">
        <f>'Lask. kiinteistövero 2024'!V106*1000</f>
        <v>1785878.6738499999</v>
      </c>
      <c r="G106" s="18">
        <f t="shared" si="7"/>
        <v>27622573.745216839</v>
      </c>
      <c r="H106" s="18">
        <f>G106/'Lask. kunnallisvero 2024'!D106</f>
        <v>1824.9586248161231</v>
      </c>
      <c r="I106" s="71">
        <f t="shared" si="8"/>
        <v>380.72137518387672</v>
      </c>
      <c r="J106" s="71">
        <f t="shared" si="9"/>
        <v>342.64923766548907</v>
      </c>
      <c r="K106" s="45">
        <f>J106*'Lask. kunnallisvero 2024'!D106</f>
        <v>5186338.8613048429</v>
      </c>
      <c r="N106" s="71">
        <v>344.43423708308251</v>
      </c>
      <c r="O106" s="45">
        <v>5213356.6124895364</v>
      </c>
      <c r="Q106" s="79">
        <f t="shared" si="10"/>
        <v>-1.7849994175934398</v>
      </c>
      <c r="R106" s="79">
        <f t="shared" si="11"/>
        <v>-27017.751184693538</v>
      </c>
      <c r="S106" s="108">
        <v>5219755.2328797746</v>
      </c>
      <c r="U106" s="109">
        <v>344.43423708308251</v>
      </c>
      <c r="V106" s="110">
        <v>5213356.6124895364</v>
      </c>
      <c r="X106" s="111">
        <v>-1.7849994175934398</v>
      </c>
      <c r="Y106" s="111">
        <v>-27017.751184693538</v>
      </c>
      <c r="Z106" s="112">
        <v>-33416.371574931778</v>
      </c>
      <c r="AA106" s="113">
        <f t="shared" si="12"/>
        <v>-6.4431523794657095E-3</v>
      </c>
    </row>
    <row r="107" spans="1:27" ht="15" customHeight="1">
      <c r="A107" t="s">
        <v>239</v>
      </c>
      <c r="B107" s="60">
        <v>15</v>
      </c>
      <c r="C107" s="19" t="s">
        <v>240</v>
      </c>
      <c r="D107" s="18">
        <f>'Lask. kunnallisvero 2024'!H107</f>
        <v>2506855.8943548384</v>
      </c>
      <c r="E107" s="18">
        <v>398526.82326593151</v>
      </c>
      <c r="F107" s="18">
        <f>'Lask. kiinteistövero 2024'!V107*1000</f>
        <v>438821.75880000001</v>
      </c>
      <c r="G107" s="18">
        <f t="shared" si="7"/>
        <v>3344204.4764207699</v>
      </c>
      <c r="H107" s="18">
        <f>G107/'Lask. kunnallisvero 2024'!D107</f>
        <v>1659.6548270078263</v>
      </c>
      <c r="I107" s="71">
        <f t="shared" si="8"/>
        <v>546.02517299217357</v>
      </c>
      <c r="J107" s="71">
        <f t="shared" si="9"/>
        <v>491.4226556929562</v>
      </c>
      <c r="K107" s="45">
        <f>J107*'Lask. kunnallisvero 2024'!D107</f>
        <v>990216.65122130676</v>
      </c>
      <c r="N107" s="71">
        <v>492.57505861537874</v>
      </c>
      <c r="O107" s="45">
        <v>992538.74310998817</v>
      </c>
      <c r="Q107" s="79">
        <f t="shared" si="10"/>
        <v>-1.1524029224225387</v>
      </c>
      <c r="R107" s="79">
        <f t="shared" si="11"/>
        <v>-2322.0918886814034</v>
      </c>
      <c r="S107" s="108">
        <v>993502.09514745697</v>
      </c>
      <c r="U107" s="109">
        <v>492.57505861537874</v>
      </c>
      <c r="V107" s="110">
        <v>992538.74310998817</v>
      </c>
      <c r="X107" s="111">
        <v>-1.1524029224225387</v>
      </c>
      <c r="Y107" s="111">
        <v>-2322.0918886814034</v>
      </c>
      <c r="Z107" s="112">
        <v>-3285.4439261502121</v>
      </c>
      <c r="AA107" s="113">
        <f t="shared" si="12"/>
        <v>-3.3179041395618152E-3</v>
      </c>
    </row>
    <row r="108" spans="1:27" ht="15" customHeight="1">
      <c r="A108" t="s">
        <v>333</v>
      </c>
      <c r="B108" s="60">
        <v>2</v>
      </c>
      <c r="C108" s="19" t="s">
        <v>334</v>
      </c>
      <c r="D108" s="18">
        <f>'Lask. kunnallisvero 2024'!H108</f>
        <v>2911152.5163243241</v>
      </c>
      <c r="E108" s="18">
        <v>1475111.3573479995</v>
      </c>
      <c r="F108" s="18">
        <f>'Lask. kiinteistövero 2024'!V108*1000</f>
        <v>355385.99665000004</v>
      </c>
      <c r="G108" s="18">
        <f t="shared" si="7"/>
        <v>4741649.8703223234</v>
      </c>
      <c r="H108" s="18">
        <f>G108/'Lask. kunnallisvero 2024'!D108</f>
        <v>2148.459388455969</v>
      </c>
      <c r="I108" s="71">
        <f t="shared" si="8"/>
        <v>57.220611544030817</v>
      </c>
      <c r="J108" s="71">
        <f t="shared" si="9"/>
        <v>51.498550389627738</v>
      </c>
      <c r="K108" s="45">
        <f>J108*'Lask. kunnallisvero 2024'!D108</f>
        <v>113657.30070990842</v>
      </c>
      <c r="N108" s="71">
        <v>47.421940180442427</v>
      </c>
      <c r="O108" s="45">
        <v>104660.22197823644</v>
      </c>
      <c r="Q108" s="79">
        <f t="shared" si="10"/>
        <v>4.0766102091853114</v>
      </c>
      <c r="R108" s="79">
        <f t="shared" si="11"/>
        <v>8997.0787316719798</v>
      </c>
      <c r="S108" s="108">
        <v>105493.00913845291</v>
      </c>
      <c r="U108" s="109">
        <v>47.421940180442427</v>
      </c>
      <c r="V108" s="110">
        <v>104660.22197823644</v>
      </c>
      <c r="X108" s="111">
        <v>4.0766102091853114</v>
      </c>
      <c r="Y108" s="111">
        <v>8997.0787316719798</v>
      </c>
      <c r="Z108" s="112">
        <v>8164.2915714555129</v>
      </c>
      <c r="AA108" s="113">
        <f t="shared" si="12"/>
        <v>7.1832530954553678E-2</v>
      </c>
    </row>
    <row r="109" spans="1:27" ht="15" customHeight="1">
      <c r="A109" t="s">
        <v>167</v>
      </c>
      <c r="B109" s="60">
        <v>8</v>
      </c>
      <c r="C109" s="19" t="s">
        <v>168</v>
      </c>
      <c r="D109" s="18">
        <f>'Lask. kunnallisvero 2024'!H109</f>
        <v>82179954.180287227</v>
      </c>
      <c r="E109" s="18">
        <v>8178614.9359001517</v>
      </c>
      <c r="F109" s="18">
        <f>'Lask. kiinteistövero 2024'!V109*1000</f>
        <v>8119085.6922000023</v>
      </c>
      <c r="G109" s="18">
        <f t="shared" si="7"/>
        <v>98477654.808387384</v>
      </c>
      <c r="H109" s="18">
        <f>G109/'Lask. kunnallisvero 2024'!D109</f>
        <v>1950.0525704631166</v>
      </c>
      <c r="I109" s="71">
        <f t="shared" si="8"/>
        <v>255.62742953688326</v>
      </c>
      <c r="J109" s="71">
        <f t="shared" si="9"/>
        <v>230.06468658319491</v>
      </c>
      <c r="K109" s="45">
        <f>J109*'Lask. kunnallisvero 2024'!D109</f>
        <v>11618266.672451343</v>
      </c>
      <c r="N109" s="71">
        <v>231.09992318080987</v>
      </c>
      <c r="O109" s="45">
        <v>11670546.120630898</v>
      </c>
      <c r="Q109" s="79">
        <f t="shared" si="10"/>
        <v>-1.0352365976149542</v>
      </c>
      <c r="R109" s="79">
        <f t="shared" si="11"/>
        <v>-52279.448179554194</v>
      </c>
      <c r="S109" s="108">
        <v>11682878.518895509</v>
      </c>
      <c r="U109" s="109">
        <v>231.09992318080987</v>
      </c>
      <c r="V109" s="110">
        <v>11670546.120630898</v>
      </c>
      <c r="X109" s="111">
        <v>-1.0352365976149542</v>
      </c>
      <c r="Y109" s="111">
        <v>-52279.448179554194</v>
      </c>
      <c r="Z109" s="112">
        <v>-64611.846444165334</v>
      </c>
      <c r="AA109" s="113">
        <f t="shared" si="12"/>
        <v>-5.5612294213705504E-3</v>
      </c>
    </row>
    <row r="110" spans="1:27" ht="15" customHeight="1">
      <c r="A110" t="s">
        <v>163</v>
      </c>
      <c r="B110" s="60">
        <v>8</v>
      </c>
      <c r="C110" s="19" t="s">
        <v>164</v>
      </c>
      <c r="D110" s="18">
        <f>'Lask. kunnallisvero 2024'!H110</f>
        <v>126778034.60373032</v>
      </c>
      <c r="E110" s="18">
        <v>18789987.54392495</v>
      </c>
      <c r="F110" s="18">
        <f>'Lask. kiinteistövero 2024'!V110*1000</f>
        <v>12178017.229150003</v>
      </c>
      <c r="G110" s="18">
        <f t="shared" si="7"/>
        <v>157746039.37680528</v>
      </c>
      <c r="H110" s="18">
        <f>G110/'Lask. kunnallisvero 2024'!D110</f>
        <v>1999.8230144118315</v>
      </c>
      <c r="I110" s="71">
        <f t="shared" si="8"/>
        <v>205.8569855881683</v>
      </c>
      <c r="J110" s="71">
        <f t="shared" si="9"/>
        <v>185.27128702935147</v>
      </c>
      <c r="K110" s="45">
        <f>J110*'Lask. kunnallisvero 2024'!D110</f>
        <v>14614199.120875243</v>
      </c>
      <c r="N110" s="71">
        <v>185.7942748301567</v>
      </c>
      <c r="O110" s="45">
        <v>14655452.398602759</v>
      </c>
      <c r="Q110" s="79">
        <f t="shared" si="10"/>
        <v>-0.52298780080522533</v>
      </c>
      <c r="R110" s="79">
        <f t="shared" si="11"/>
        <v>-41253.277727516368</v>
      </c>
      <c r="S110" s="108">
        <v>14675827.636223935</v>
      </c>
      <c r="U110" s="109">
        <v>185.7942748301567</v>
      </c>
      <c r="V110" s="110">
        <v>14655452.398602759</v>
      </c>
      <c r="X110" s="111">
        <v>-0.52298780080522533</v>
      </c>
      <c r="Y110" s="111">
        <v>-41253.277727516368</v>
      </c>
      <c r="Z110" s="112">
        <v>-61628.515348691493</v>
      </c>
      <c r="AA110" s="113">
        <f t="shared" si="12"/>
        <v>-4.2170299473106238E-3</v>
      </c>
    </row>
    <row r="111" spans="1:27" ht="15" customHeight="1">
      <c r="A111" t="s">
        <v>235</v>
      </c>
      <c r="B111" s="60">
        <v>15</v>
      </c>
      <c r="C111" s="19" t="s">
        <v>236</v>
      </c>
      <c r="D111" s="18">
        <f>'Lask. kunnallisvero 2024'!H111</f>
        <v>8914345.5502921324</v>
      </c>
      <c r="E111" s="18">
        <v>1092072.8242688067</v>
      </c>
      <c r="F111" s="18">
        <f>'Lask. kiinteistövero 2024'!V111*1000</f>
        <v>1471379.6592999999</v>
      </c>
      <c r="G111" s="18">
        <f t="shared" si="7"/>
        <v>11477798.033860939</v>
      </c>
      <c r="H111" s="18">
        <f>G111/'Lask. kunnallisvero 2024'!D111</f>
        <v>1851.556385523623</v>
      </c>
      <c r="I111" s="71">
        <f t="shared" si="8"/>
        <v>354.12361447637682</v>
      </c>
      <c r="J111" s="71">
        <f t="shared" si="9"/>
        <v>318.71125302873912</v>
      </c>
      <c r="K111" s="45">
        <f>J111*'Lask. kunnallisvero 2024'!D111</f>
        <v>1975691.0575251537</v>
      </c>
      <c r="N111" s="71">
        <v>317.22448912163571</v>
      </c>
      <c r="O111" s="45">
        <v>1966474.6080650198</v>
      </c>
      <c r="Q111" s="79">
        <f t="shared" si="10"/>
        <v>1.4867639071034091</v>
      </c>
      <c r="R111" s="79">
        <f t="shared" si="11"/>
        <v>9216.4494601339102</v>
      </c>
      <c r="S111" s="108">
        <v>1967717.3276898994</v>
      </c>
      <c r="U111" s="109">
        <v>317.22448912163571</v>
      </c>
      <c r="V111" s="110">
        <v>1966474.6080650198</v>
      </c>
      <c r="X111" s="111">
        <v>1.4867639071034091</v>
      </c>
      <c r="Y111" s="111">
        <v>9216.4494601339102</v>
      </c>
      <c r="Z111" s="112">
        <v>7973.729835254373</v>
      </c>
      <c r="AA111" s="113">
        <f t="shared" si="12"/>
        <v>4.0359193836928394E-3</v>
      </c>
    </row>
    <row r="112" spans="1:27" ht="15" customHeight="1">
      <c r="A112" t="s">
        <v>369</v>
      </c>
      <c r="B112" s="60">
        <v>15</v>
      </c>
      <c r="C112" s="19" t="s">
        <v>370</v>
      </c>
      <c r="D112" s="18">
        <f>'Lask. kunnallisvero 2024'!H112</f>
        <v>8847314.5208764039</v>
      </c>
      <c r="E112" s="18">
        <v>1766288.1523919746</v>
      </c>
      <c r="F112" s="18">
        <f>'Lask. kiinteistövero 2024'!V112*1000</f>
        <v>1045027.42515</v>
      </c>
      <c r="G112" s="18">
        <f t="shared" si="7"/>
        <v>11658630.098418377</v>
      </c>
      <c r="H112" s="18">
        <f>G112/'Lask. kunnallisvero 2024'!D112</f>
        <v>1830.8150280179614</v>
      </c>
      <c r="I112" s="71">
        <f t="shared" si="8"/>
        <v>374.86497198203847</v>
      </c>
      <c r="J112" s="71">
        <f t="shared" si="9"/>
        <v>337.37847478383463</v>
      </c>
      <c r="K112" s="45">
        <f>J112*'Lask. kunnallisvero 2024'!D112</f>
        <v>2148426.1274234587</v>
      </c>
      <c r="N112" s="71">
        <v>336.42978178464779</v>
      </c>
      <c r="O112" s="45">
        <v>2142384.8504046369</v>
      </c>
      <c r="Q112" s="79">
        <f t="shared" si="10"/>
        <v>0.94869299918684646</v>
      </c>
      <c r="R112" s="79">
        <f t="shared" si="11"/>
        <v>6041.2770188217983</v>
      </c>
      <c r="S112" s="108">
        <v>2149309.3821151387</v>
      </c>
      <c r="U112" s="109">
        <v>336.42978178464779</v>
      </c>
      <c r="V112" s="110">
        <v>2142384.8504046369</v>
      </c>
      <c r="X112" s="111">
        <v>0.94869299918684646</v>
      </c>
      <c r="Y112" s="111">
        <v>6041.2770188217983</v>
      </c>
      <c r="Z112" s="112">
        <v>-883.25469167996198</v>
      </c>
      <c r="AA112" s="113">
        <f t="shared" si="12"/>
        <v>-4.1111708725085282E-4</v>
      </c>
    </row>
    <row r="113" spans="1:27" ht="15" customHeight="1">
      <c r="A113" t="s">
        <v>169</v>
      </c>
      <c r="B113" s="60">
        <v>18</v>
      </c>
      <c r="C113" s="19" t="s">
        <v>170</v>
      </c>
      <c r="D113" s="18">
        <f>'Lask. kunnallisvero 2024'!H113</f>
        <v>9630326.3363617007</v>
      </c>
      <c r="E113" s="18">
        <v>3209385.6972781303</v>
      </c>
      <c r="F113" s="18">
        <f>'Lask. kiinteistövero 2024'!V113*1000</f>
        <v>1268387.3022500002</v>
      </c>
      <c r="G113" s="18">
        <f t="shared" si="7"/>
        <v>14108099.335889831</v>
      </c>
      <c r="H113" s="18">
        <f>G113/'Lask. kunnallisvero 2024'!D113</f>
        <v>1860.7358659838869</v>
      </c>
      <c r="I113" s="71">
        <f t="shared" si="8"/>
        <v>344.94413401611291</v>
      </c>
      <c r="J113" s="71">
        <f t="shared" si="9"/>
        <v>310.44972061450164</v>
      </c>
      <c r="K113" s="45">
        <f>J113*'Lask. kunnallisvero 2024'!D113</f>
        <v>2353829.7816991513</v>
      </c>
      <c r="N113" s="71">
        <v>309.21305780691227</v>
      </c>
      <c r="O113" s="45">
        <v>2344453.4042920088</v>
      </c>
      <c r="Q113" s="79">
        <f t="shared" si="10"/>
        <v>1.2366628075893686</v>
      </c>
      <c r="R113" s="79">
        <f t="shared" si="11"/>
        <v>9376.3774071424268</v>
      </c>
      <c r="S113" s="108">
        <v>2344215.9536717283</v>
      </c>
      <c r="U113" s="109">
        <v>309.21305780691227</v>
      </c>
      <c r="V113" s="110">
        <v>2344453.4042920088</v>
      </c>
      <c r="X113" s="111">
        <v>1.2366628075893686</v>
      </c>
      <c r="Y113" s="111">
        <v>9376.3774071424268</v>
      </c>
      <c r="Z113" s="112">
        <v>9613.8280274230056</v>
      </c>
      <c r="AA113" s="113">
        <f t="shared" si="12"/>
        <v>4.084334433258425E-3</v>
      </c>
    </row>
    <row r="114" spans="1:27" ht="15" customHeight="1">
      <c r="A114" t="s">
        <v>441</v>
      </c>
      <c r="B114" s="60">
        <v>6</v>
      </c>
      <c r="C114" s="19" t="s">
        <v>442</v>
      </c>
      <c r="D114" s="18">
        <f>'Lask. kunnallisvero 2024'!H114</f>
        <v>2631369.1562307691</v>
      </c>
      <c r="E114" s="18">
        <v>705918.93567083555</v>
      </c>
      <c r="F114" s="18">
        <f>'Lask. kiinteistövero 2024'!V114*1000</f>
        <v>881411.24795000011</v>
      </c>
      <c r="G114" s="18">
        <f t="shared" si="7"/>
        <v>4218699.3398516048</v>
      </c>
      <c r="H114" s="18">
        <f>G114/'Lask. kunnallisvero 2024'!D114</f>
        <v>2016.5866825294479</v>
      </c>
      <c r="I114" s="71">
        <f t="shared" si="8"/>
        <v>189.09331747055194</v>
      </c>
      <c r="J114" s="71">
        <f t="shared" si="9"/>
        <v>170.18398572349673</v>
      </c>
      <c r="K114" s="45">
        <f>J114*'Lask. kunnallisvero 2024'!D114</f>
        <v>356024.89813355514</v>
      </c>
      <c r="N114" s="71">
        <v>169.33965625600081</v>
      </c>
      <c r="O114" s="45">
        <v>354258.56088755367</v>
      </c>
      <c r="Q114" s="79">
        <f t="shared" si="10"/>
        <v>0.84432946749592475</v>
      </c>
      <c r="R114" s="79">
        <f t="shared" si="11"/>
        <v>1766.3372460014652</v>
      </c>
      <c r="S114" s="108">
        <v>355291.31361328391</v>
      </c>
      <c r="U114" s="109">
        <v>169.33965625600081</v>
      </c>
      <c r="V114" s="110">
        <v>354258.56088755367</v>
      </c>
      <c r="X114" s="111">
        <v>0.84432946749592475</v>
      </c>
      <c r="Y114" s="111">
        <v>1766.3372460014652</v>
      </c>
      <c r="Z114" s="112">
        <v>733.58452027122257</v>
      </c>
      <c r="AA114" s="113">
        <f t="shared" si="12"/>
        <v>2.060486567419883E-3</v>
      </c>
    </row>
    <row r="115" spans="1:27" ht="15" customHeight="1">
      <c r="A115" t="s">
        <v>529</v>
      </c>
      <c r="B115" s="60">
        <v>11</v>
      </c>
      <c r="C115" s="19" t="s">
        <v>530</v>
      </c>
      <c r="D115" s="18">
        <f>'Lask. kunnallisvero 2024'!H115</f>
        <v>199555527.27222222</v>
      </c>
      <c r="E115" s="18">
        <v>23279841.077853076</v>
      </c>
      <c r="F115" s="18">
        <f>'Lask. kiinteistövero 2024'!V115*1000</f>
        <v>23147719.145300001</v>
      </c>
      <c r="G115" s="18">
        <f t="shared" si="7"/>
        <v>245983087.49537531</v>
      </c>
      <c r="H115" s="18">
        <f>G115/'Lask. kunnallisvero 2024'!D115</f>
        <v>1983.3986784123279</v>
      </c>
      <c r="I115" s="71">
        <f t="shared" si="8"/>
        <v>222.28132158767198</v>
      </c>
      <c r="J115" s="71">
        <f t="shared" si="9"/>
        <v>200.05318942890477</v>
      </c>
      <c r="K115" s="45">
        <f>J115*'Lask. kunnallisvero 2024'!D115</f>
        <v>24810796.606162198</v>
      </c>
      <c r="N115" s="71">
        <v>201.99583271361823</v>
      </c>
      <c r="O115" s="45">
        <v>25051725.168975648</v>
      </c>
      <c r="Q115" s="79">
        <f t="shared" si="10"/>
        <v>-1.9426432847134549</v>
      </c>
      <c r="R115" s="79">
        <f t="shared" si="11"/>
        <v>-240928.56281344965</v>
      </c>
      <c r="S115" s="108">
        <v>25018064.600028142</v>
      </c>
      <c r="U115" s="109">
        <v>201.99583271361823</v>
      </c>
      <c r="V115" s="110">
        <v>25051725.168975648</v>
      </c>
      <c r="X115" s="111">
        <v>-1.9426432847134549</v>
      </c>
      <c r="Y115" s="111">
        <v>-240928.56281344965</v>
      </c>
      <c r="Z115" s="112">
        <v>-207267.99386594445</v>
      </c>
      <c r="AA115" s="113">
        <f t="shared" si="12"/>
        <v>-8.353943533375539E-3</v>
      </c>
    </row>
    <row r="116" spans="1:27" ht="15" customHeight="1">
      <c r="A116" t="s">
        <v>67</v>
      </c>
      <c r="B116" s="60">
        <v>14</v>
      </c>
      <c r="C116" s="19" t="s">
        <v>68</v>
      </c>
      <c r="D116" s="18">
        <f>'Lask. kunnallisvero 2024'!H116</f>
        <v>4400594.2521428578</v>
      </c>
      <c r="E116" s="18">
        <v>575907.1494130278</v>
      </c>
      <c r="F116" s="18">
        <f>'Lask. kiinteistövero 2024'!V116*1000</f>
        <v>652103.05374999996</v>
      </c>
      <c r="G116" s="18">
        <f t="shared" si="7"/>
        <v>5628604.4553058855</v>
      </c>
      <c r="H116" s="18">
        <f>G116/'Lask. kunnallisvero 2024'!D116</f>
        <v>1664.7750533291587</v>
      </c>
      <c r="I116" s="71">
        <f t="shared" si="8"/>
        <v>540.90494667084113</v>
      </c>
      <c r="J116" s="71">
        <f t="shared" si="9"/>
        <v>486.81445200375703</v>
      </c>
      <c r="K116" s="45">
        <f>J116*'Lask. kunnallisvero 2024'!D116</f>
        <v>1645919.6622247025</v>
      </c>
      <c r="N116" s="71">
        <v>488.47288171321287</v>
      </c>
      <c r="O116" s="45">
        <v>1651526.8130723727</v>
      </c>
      <c r="Q116" s="79">
        <f t="shared" si="10"/>
        <v>-1.6584297094558451</v>
      </c>
      <c r="R116" s="79">
        <f t="shared" si="11"/>
        <v>-5607.1508476701565</v>
      </c>
      <c r="S116" s="108">
        <v>1654956.5121728308</v>
      </c>
      <c r="U116" s="109">
        <v>488.47288171321287</v>
      </c>
      <c r="V116" s="110">
        <v>1651526.8130723727</v>
      </c>
      <c r="X116" s="111">
        <v>-1.6584297094558451</v>
      </c>
      <c r="Y116" s="111">
        <v>-5607.1508476701565</v>
      </c>
      <c r="Z116" s="112">
        <v>-9036.8499481282197</v>
      </c>
      <c r="AA116" s="113">
        <f t="shared" si="12"/>
        <v>-5.490456281392002E-3</v>
      </c>
    </row>
    <row r="117" spans="1:27" ht="15" customHeight="1">
      <c r="A117" t="s">
        <v>181</v>
      </c>
      <c r="B117" s="60">
        <v>14</v>
      </c>
      <c r="C117" s="19" t="s">
        <v>182</v>
      </c>
      <c r="D117" s="18">
        <f>'Lask. kunnallisvero 2024'!H117</f>
        <v>26174728.36789285</v>
      </c>
      <c r="E117" s="18">
        <v>2964771.9073248613</v>
      </c>
      <c r="F117" s="18">
        <f>'Lask. kiinteistövero 2024'!V117*1000</f>
        <v>2930628.8483500006</v>
      </c>
      <c r="G117" s="18">
        <f t="shared" si="7"/>
        <v>32070129.123567712</v>
      </c>
      <c r="H117" s="18">
        <f>G117/'Lask. kunnallisvero 2024'!D117</f>
        <v>1623.0643819812597</v>
      </c>
      <c r="I117" s="71">
        <f t="shared" si="8"/>
        <v>582.61561801874018</v>
      </c>
      <c r="J117" s="71">
        <f t="shared" si="9"/>
        <v>524.35405621686618</v>
      </c>
      <c r="K117" s="45">
        <f>J117*'Lask. kunnallisvero 2024'!D117</f>
        <v>10360711.796789059</v>
      </c>
      <c r="N117" s="71">
        <v>525.73102930245432</v>
      </c>
      <c r="O117" s="45">
        <v>10387919.407987194</v>
      </c>
      <c r="Q117" s="79">
        <f t="shared" si="10"/>
        <v>-1.3769730855881335</v>
      </c>
      <c r="R117" s="79">
        <f t="shared" si="11"/>
        <v>-27207.61119813472</v>
      </c>
      <c r="S117" s="108">
        <v>10378212.310612103</v>
      </c>
      <c r="U117" s="109">
        <v>525.73102930245432</v>
      </c>
      <c r="V117" s="110">
        <v>10387919.407987194</v>
      </c>
      <c r="X117" s="111">
        <v>-1.3769730855881335</v>
      </c>
      <c r="Y117" s="111">
        <v>-27207.61119813472</v>
      </c>
      <c r="Z117" s="112">
        <v>-17500.513823043555</v>
      </c>
      <c r="AA117" s="113">
        <f t="shared" si="12"/>
        <v>-1.6891227327129423E-3</v>
      </c>
    </row>
    <row r="118" spans="1:27" ht="15" customHeight="1">
      <c r="A118" t="s">
        <v>379</v>
      </c>
      <c r="B118" s="60">
        <v>2</v>
      </c>
      <c r="C118" s="19" t="s">
        <v>380</v>
      </c>
      <c r="D118" s="18">
        <f>'Lask. kunnallisvero 2024'!H118</f>
        <v>1750271.6832452831</v>
      </c>
      <c r="E118" s="18">
        <v>205961.75865776491</v>
      </c>
      <c r="F118" s="18">
        <f>'Lask. kiinteistövero 2024'!V118*1000</f>
        <v>1039847.7750500001</v>
      </c>
      <c r="G118" s="18">
        <f t="shared" si="7"/>
        <v>2996081.216953048</v>
      </c>
      <c r="H118" s="18">
        <f>G118/'Lask. kunnallisvero 2024'!D118</f>
        <v>3157.0929578008936</v>
      </c>
      <c r="I118" s="71">
        <f t="shared" si="8"/>
        <v>-951.41295780089376</v>
      </c>
      <c r="J118" s="71">
        <f t="shared" si="9"/>
        <v>-95.141295780089379</v>
      </c>
      <c r="K118" s="45">
        <f>J118*'Lask. kunnallisvero 2024'!D118</f>
        <v>-90289.089695304821</v>
      </c>
      <c r="N118" s="71">
        <v>-95.073400582437756</v>
      </c>
      <c r="O118" s="45">
        <v>-90224.657152733431</v>
      </c>
      <c r="Q118" s="79">
        <f t="shared" si="10"/>
        <v>-6.7895197651623107E-2</v>
      </c>
      <c r="R118" s="79">
        <f t="shared" si="11"/>
        <v>-64.432542571390513</v>
      </c>
      <c r="S118" s="108">
        <v>-90189.381403008709</v>
      </c>
      <c r="U118" s="109">
        <v>-95.073400582437756</v>
      </c>
      <c r="V118" s="110">
        <v>-90224.657152733431</v>
      </c>
      <c r="X118" s="111">
        <v>-6.7895197651623107E-2</v>
      </c>
      <c r="Y118" s="111">
        <v>-64.432542571390513</v>
      </c>
      <c r="Z118" s="112">
        <v>-99.708292296112631</v>
      </c>
      <c r="AA118" s="113">
        <f t="shared" si="12"/>
        <v>1.1043227108900359E-3</v>
      </c>
    </row>
    <row r="119" spans="1:27" ht="15" customHeight="1">
      <c r="A119" t="s">
        <v>447</v>
      </c>
      <c r="B119" s="60">
        <v>17</v>
      </c>
      <c r="C119" s="19" t="s">
        <v>448</v>
      </c>
      <c r="D119" s="18">
        <f>'Lask. kunnallisvero 2024'!H119</f>
        <v>20325552.646135133</v>
      </c>
      <c r="E119" s="18">
        <v>4501754.757530883</v>
      </c>
      <c r="F119" s="18">
        <f>'Lask. kiinteistövero 2024'!V119*1000</f>
        <v>4483379.9118499998</v>
      </c>
      <c r="G119" s="18">
        <f t="shared" si="7"/>
        <v>29310687.315516017</v>
      </c>
      <c r="H119" s="18">
        <f>G119/'Lask. kunnallisvero 2024'!D119</f>
        <v>1951.5738275195431</v>
      </c>
      <c r="I119" s="71">
        <f t="shared" si="8"/>
        <v>254.10617248045673</v>
      </c>
      <c r="J119" s="71">
        <f t="shared" si="9"/>
        <v>228.69555523241107</v>
      </c>
      <c r="K119" s="45">
        <f>J119*'Lask. kunnallisvero 2024'!D119</f>
        <v>3434778.5440355819</v>
      </c>
      <c r="N119" s="71">
        <v>229.53309060008527</v>
      </c>
      <c r="O119" s="45">
        <v>3447357.4877226809</v>
      </c>
      <c r="Q119" s="79">
        <f t="shared" si="10"/>
        <v>-0.83753536767420655</v>
      </c>
      <c r="R119" s="79">
        <f t="shared" si="11"/>
        <v>-12578.943687099032</v>
      </c>
      <c r="S119" s="108">
        <v>3445095.5366301103</v>
      </c>
      <c r="U119" s="109">
        <v>229.53309060008527</v>
      </c>
      <c r="V119" s="110">
        <v>3447357.4877226809</v>
      </c>
      <c r="X119" s="111">
        <v>-0.83753536767420655</v>
      </c>
      <c r="Y119" s="111">
        <v>-12578.943687099032</v>
      </c>
      <c r="Z119" s="112">
        <v>-10316.992594528478</v>
      </c>
      <c r="AA119" s="113">
        <f t="shared" si="12"/>
        <v>-3.0036849427872753E-3</v>
      </c>
    </row>
    <row r="120" spans="1:27" ht="15" customHeight="1">
      <c r="A120" t="s">
        <v>389</v>
      </c>
      <c r="B120" s="60">
        <v>12</v>
      </c>
      <c r="C120" s="19" t="s">
        <v>390</v>
      </c>
      <c r="D120" s="18">
        <f>'Lask. kunnallisvero 2024'!H120</f>
        <v>8015689.7361910101</v>
      </c>
      <c r="E120" s="18">
        <v>935265.15496611188</v>
      </c>
      <c r="F120" s="18">
        <f>'Lask. kiinteistövero 2024'!V120*1000</f>
        <v>859933.9236000001</v>
      </c>
      <c r="G120" s="18">
        <f t="shared" si="7"/>
        <v>9810888.8147571217</v>
      </c>
      <c r="H120" s="18">
        <f>G120/'Lask. kunnallisvero 2024'!D120</f>
        <v>1530.7986916456734</v>
      </c>
      <c r="I120" s="71">
        <f t="shared" si="8"/>
        <v>674.88130835432639</v>
      </c>
      <c r="J120" s="71">
        <f t="shared" si="9"/>
        <v>607.39317751889382</v>
      </c>
      <c r="K120" s="45">
        <f>J120*'Lask. kunnallisvero 2024'!D120</f>
        <v>3892782.8747185906</v>
      </c>
      <c r="N120" s="71">
        <v>610.05322823930192</v>
      </c>
      <c r="O120" s="45">
        <v>3909831.139785686</v>
      </c>
      <c r="Q120" s="79">
        <f t="shared" si="10"/>
        <v>-2.6600507204080941</v>
      </c>
      <c r="R120" s="79">
        <f t="shared" si="11"/>
        <v>-17048.265067095403</v>
      </c>
      <c r="S120" s="108">
        <v>3903250.3277833764</v>
      </c>
      <c r="U120" s="109">
        <v>610.05322823930192</v>
      </c>
      <c r="V120" s="110">
        <v>3909831.139785686</v>
      </c>
      <c r="X120" s="111">
        <v>-2.6600507204080941</v>
      </c>
      <c r="Y120" s="111">
        <v>-17048.265067095403</v>
      </c>
      <c r="Z120" s="112">
        <v>-10467.453064785805</v>
      </c>
      <c r="AA120" s="113">
        <f t="shared" si="12"/>
        <v>-2.6889383255269527E-3</v>
      </c>
    </row>
    <row r="121" spans="1:27" ht="15" customHeight="1">
      <c r="A121" t="s">
        <v>25</v>
      </c>
      <c r="B121" s="60">
        <v>13</v>
      </c>
      <c r="C121" s="19" t="s">
        <v>26</v>
      </c>
      <c r="D121" s="18">
        <f>'Lask. kunnallisvero 2024'!H121</f>
        <v>1334129.0519999997</v>
      </c>
      <c r="E121" s="18">
        <v>599842.49405898526</v>
      </c>
      <c r="F121" s="18">
        <f>'Lask. kiinteistövero 2024'!V121*1000</f>
        <v>226071.63920000001</v>
      </c>
      <c r="G121" s="18">
        <f t="shared" si="7"/>
        <v>2160043.185258985</v>
      </c>
      <c r="H121" s="18">
        <f>G121/'Lask. kunnallisvero 2024'!D121</f>
        <v>1839.9004985170229</v>
      </c>
      <c r="I121" s="71">
        <f t="shared" si="8"/>
        <v>365.77950148297691</v>
      </c>
      <c r="J121" s="71">
        <f t="shared" si="9"/>
        <v>329.20155133467927</v>
      </c>
      <c r="K121" s="45">
        <f>J121*'Lask. kunnallisvero 2024'!D121</f>
        <v>386482.62126691348</v>
      </c>
      <c r="N121" s="71">
        <v>326.72517658722114</v>
      </c>
      <c r="O121" s="45">
        <v>383575.35731339763</v>
      </c>
      <c r="Q121" s="79">
        <f t="shared" si="10"/>
        <v>2.4763747474581237</v>
      </c>
      <c r="R121" s="79">
        <f t="shared" si="11"/>
        <v>2907.2639535158523</v>
      </c>
      <c r="S121" s="108">
        <v>384741.48589729023</v>
      </c>
      <c r="U121" s="109">
        <v>326.72517658722114</v>
      </c>
      <c r="V121" s="110">
        <v>383575.35731339763</v>
      </c>
      <c r="X121" s="111">
        <v>2.4763747474581237</v>
      </c>
      <c r="Y121" s="111">
        <v>2907.2639535158523</v>
      </c>
      <c r="Z121" s="112">
        <v>1741.1353696232545</v>
      </c>
      <c r="AA121" s="113">
        <f t="shared" si="12"/>
        <v>4.5050806266934001E-3</v>
      </c>
    </row>
    <row r="122" spans="1:27" ht="15" customHeight="1">
      <c r="A122" t="s">
        <v>175</v>
      </c>
      <c r="B122" s="60">
        <v>7</v>
      </c>
      <c r="C122" s="19" t="s">
        <v>176</v>
      </c>
      <c r="D122" s="18">
        <f>'Lask. kunnallisvero 2024'!H122</f>
        <v>5905806.2139255311</v>
      </c>
      <c r="E122" s="18">
        <v>2100026.8912877762</v>
      </c>
      <c r="F122" s="18">
        <f>'Lask. kiinteistövero 2024'!V122*1000</f>
        <v>586186.81154999998</v>
      </c>
      <c r="G122" s="18">
        <f t="shared" si="7"/>
        <v>8592019.9167633075</v>
      </c>
      <c r="H122" s="18">
        <f>G122/'Lask. kunnallisvero 2024'!D122</f>
        <v>2088.4832077693991</v>
      </c>
      <c r="I122" s="71">
        <f t="shared" si="8"/>
        <v>117.19679223060075</v>
      </c>
      <c r="J122" s="71">
        <f t="shared" si="9"/>
        <v>105.47711300754068</v>
      </c>
      <c r="K122" s="45">
        <f>J122*'Lask. kunnallisvero 2024'!D122</f>
        <v>433932.84291302238</v>
      </c>
      <c r="N122" s="71">
        <v>103.61369000895299</v>
      </c>
      <c r="O122" s="45">
        <v>426266.72069683258</v>
      </c>
      <c r="Q122" s="79">
        <f t="shared" si="10"/>
        <v>1.8634229985876942</v>
      </c>
      <c r="R122" s="79">
        <f t="shared" si="11"/>
        <v>7666.122216189804</v>
      </c>
      <c r="S122" s="108">
        <v>427290.86332598783</v>
      </c>
      <c r="U122" s="109">
        <v>103.61369000895299</v>
      </c>
      <c r="V122" s="110">
        <v>426266.72069683258</v>
      </c>
      <c r="X122" s="111">
        <v>1.8634229985876942</v>
      </c>
      <c r="Y122" s="111">
        <v>7666.122216189804</v>
      </c>
      <c r="Z122" s="112">
        <v>6641.9795870345552</v>
      </c>
      <c r="AA122" s="113">
        <f t="shared" si="12"/>
        <v>1.5306468951385354E-2</v>
      </c>
    </row>
    <row r="123" spans="1:27" ht="15" customHeight="1">
      <c r="A123" t="s">
        <v>145</v>
      </c>
      <c r="B123" s="60">
        <v>17</v>
      </c>
      <c r="C123" s="19" t="s">
        <v>146</v>
      </c>
      <c r="D123" s="18">
        <f>'Lask. kunnallisvero 2024'!H123</f>
        <v>2654073.8504526317</v>
      </c>
      <c r="E123" s="18">
        <v>567558.2294842992</v>
      </c>
      <c r="F123" s="18">
        <f>'Lask. kiinteistövero 2024'!V123*1000</f>
        <v>358140.57175000012</v>
      </c>
      <c r="G123" s="18">
        <f t="shared" si="7"/>
        <v>3579772.651686931</v>
      </c>
      <c r="H123" s="18">
        <f>G123/'Lask. kunnallisvero 2024'!D123</f>
        <v>1467.1199392159554</v>
      </c>
      <c r="I123" s="71">
        <f t="shared" si="8"/>
        <v>738.56006078404448</v>
      </c>
      <c r="J123" s="71">
        <f t="shared" si="9"/>
        <v>664.70405470564003</v>
      </c>
      <c r="K123" s="45">
        <f>J123*'Lask. kunnallisvero 2024'!D123</f>
        <v>1621877.8934817617</v>
      </c>
      <c r="N123" s="71">
        <v>665.34011456786789</v>
      </c>
      <c r="O123" s="45">
        <v>1623429.8795455976</v>
      </c>
      <c r="Q123" s="79">
        <f t="shared" si="10"/>
        <v>-0.63605986222785305</v>
      </c>
      <c r="R123" s="79">
        <f t="shared" si="11"/>
        <v>-1551.9860638359096</v>
      </c>
      <c r="S123" s="108">
        <v>1623718.9273500233</v>
      </c>
      <c r="U123" s="109">
        <v>665.34011456786789</v>
      </c>
      <c r="V123" s="110">
        <v>1623429.8795455976</v>
      </c>
      <c r="X123" s="111">
        <v>-0.63605986222785305</v>
      </c>
      <c r="Y123" s="111">
        <v>-1551.9860638359096</v>
      </c>
      <c r="Z123" s="112">
        <v>-1841.033868261613</v>
      </c>
      <c r="AA123" s="113">
        <f t="shared" si="12"/>
        <v>-1.135124830087781E-3</v>
      </c>
    </row>
    <row r="124" spans="1:27" ht="15" customHeight="1">
      <c r="A124" t="s">
        <v>543</v>
      </c>
      <c r="B124" s="60">
        <v>19</v>
      </c>
      <c r="C124" s="19" t="s">
        <v>544</v>
      </c>
      <c r="D124" s="18">
        <f>'Lask. kunnallisvero 2024'!H124</f>
        <v>9922498.2526853923</v>
      </c>
      <c r="E124" s="18">
        <v>1768615.1050725786</v>
      </c>
      <c r="F124" s="18">
        <f>'Lask. kiinteistövero 2024'!V124*1000</f>
        <v>1479926.6028000002</v>
      </c>
      <c r="G124" s="18">
        <f t="shared" si="7"/>
        <v>13171039.960557971</v>
      </c>
      <c r="H124" s="18">
        <f>G124/'Lask. kunnallisvero 2024'!D124</f>
        <v>1873.5476473055435</v>
      </c>
      <c r="I124" s="71">
        <f t="shared" si="8"/>
        <v>332.13235269445636</v>
      </c>
      <c r="J124" s="71">
        <f t="shared" si="9"/>
        <v>298.91911742501071</v>
      </c>
      <c r="K124" s="45">
        <f>J124*'Lask. kunnallisvero 2024'!D124</f>
        <v>2101401.3954978255</v>
      </c>
      <c r="N124" s="71">
        <v>298.27023599103819</v>
      </c>
      <c r="O124" s="45">
        <v>2096839.7590169986</v>
      </c>
      <c r="Q124" s="79">
        <f t="shared" si="10"/>
        <v>0.64888143397251952</v>
      </c>
      <c r="R124" s="79">
        <f t="shared" si="11"/>
        <v>4561.6364808268845</v>
      </c>
      <c r="S124" s="108">
        <v>2095065.8267963147</v>
      </c>
      <c r="U124" s="109">
        <v>298.27023599103819</v>
      </c>
      <c r="V124" s="110">
        <v>2096839.7590169986</v>
      </c>
      <c r="X124" s="111">
        <v>0.64888143397251952</v>
      </c>
      <c r="Y124" s="111">
        <v>4561.6364808268845</v>
      </c>
      <c r="Z124" s="112">
        <v>6335.5687015107833</v>
      </c>
      <c r="AA124" s="113">
        <f t="shared" si="12"/>
        <v>3.0149255230745085E-3</v>
      </c>
    </row>
    <row r="125" spans="1:27" ht="15" customHeight="1">
      <c r="A125" t="s">
        <v>139</v>
      </c>
      <c r="B125" s="60">
        <v>2</v>
      </c>
      <c r="C125" s="19" t="s">
        <v>140</v>
      </c>
      <c r="D125" s="18">
        <f>'Lask. kunnallisvero 2024'!H125</f>
        <v>9339880.4785774648</v>
      </c>
      <c r="E125" s="18">
        <v>887097.56713703624</v>
      </c>
      <c r="F125" s="18">
        <f>'Lask. kiinteistövero 2024'!V125*1000</f>
        <v>2176708.0551499999</v>
      </c>
      <c r="G125" s="18">
        <f t="shared" si="7"/>
        <v>12403686.100864502</v>
      </c>
      <c r="H125" s="18">
        <f>G125/'Lask. kunnallisvero 2024'!D125</f>
        <v>1919.4809812541785</v>
      </c>
      <c r="I125" s="71">
        <f t="shared" si="8"/>
        <v>286.19901874582138</v>
      </c>
      <c r="J125" s="71">
        <f t="shared" si="9"/>
        <v>257.57911687123925</v>
      </c>
      <c r="K125" s="45">
        <f>J125*'Lask. kunnallisvero 2024'!D125</f>
        <v>1664476.2532219479</v>
      </c>
      <c r="N125" s="71">
        <v>260.54930023617692</v>
      </c>
      <c r="O125" s="45">
        <v>1683669.5781261753</v>
      </c>
      <c r="Q125" s="79">
        <f t="shared" si="10"/>
        <v>-2.9701833649376681</v>
      </c>
      <c r="R125" s="79">
        <f t="shared" si="11"/>
        <v>-19193.324904227396</v>
      </c>
      <c r="S125" s="108">
        <v>1678094.9321902811</v>
      </c>
      <c r="U125" s="109">
        <v>260.54930023617692</v>
      </c>
      <c r="V125" s="110">
        <v>1683669.5781261753</v>
      </c>
      <c r="X125" s="111">
        <v>-2.9701833649376681</v>
      </c>
      <c r="Y125" s="111">
        <v>-19193.324904227396</v>
      </c>
      <c r="Z125" s="112">
        <v>-13618.678968333174</v>
      </c>
      <c r="AA125" s="113">
        <f t="shared" si="12"/>
        <v>-8.1819605067788275E-3</v>
      </c>
    </row>
    <row r="126" spans="1:27" ht="15" customHeight="1">
      <c r="A126" t="s">
        <v>227</v>
      </c>
      <c r="B126" s="60">
        <v>7</v>
      </c>
      <c r="C126" s="19" t="s">
        <v>228</v>
      </c>
      <c r="D126" s="18">
        <f>'Lask. kunnallisvero 2024'!H126</f>
        <v>190539001.24788886</v>
      </c>
      <c r="E126" s="18">
        <v>24832713.405512858</v>
      </c>
      <c r="F126" s="18">
        <f>'Lask. kiinteistövero 2024'!V126*1000</f>
        <v>21155762.241150003</v>
      </c>
      <c r="G126" s="18">
        <f t="shared" si="7"/>
        <v>236527476.89455172</v>
      </c>
      <c r="H126" s="18">
        <f>G126/'Lask. kunnallisvero 2024'!D126</f>
        <v>1959.7447813423457</v>
      </c>
      <c r="I126" s="71">
        <f t="shared" si="8"/>
        <v>245.9352186576541</v>
      </c>
      <c r="J126" s="71">
        <f t="shared" si="9"/>
        <v>221.34169679188869</v>
      </c>
      <c r="K126" s="45">
        <f>J126*'Lask. kunnallisvero 2024'!D126</f>
        <v>26714393.41090342</v>
      </c>
      <c r="N126" s="71">
        <v>222.07987255286878</v>
      </c>
      <c r="O126" s="45">
        <v>26803486.058023393</v>
      </c>
      <c r="Q126" s="79">
        <f t="shared" si="10"/>
        <v>-0.73817576098008431</v>
      </c>
      <c r="R126" s="79">
        <f t="shared" si="11"/>
        <v>-89092.647119972855</v>
      </c>
      <c r="S126" s="108">
        <v>26749831.723596368</v>
      </c>
      <c r="U126" s="109">
        <v>222.07987255286878</v>
      </c>
      <c r="V126" s="110">
        <v>26803486.058023393</v>
      </c>
      <c r="X126" s="111">
        <v>-0.73817576098008431</v>
      </c>
      <c r="Y126" s="111">
        <v>-89092.647119972855</v>
      </c>
      <c r="Z126" s="112">
        <v>-35438.312692947686</v>
      </c>
      <c r="AA126" s="113">
        <f t="shared" si="12"/>
        <v>-1.3265625068800409E-3</v>
      </c>
    </row>
    <row r="127" spans="1:27" ht="15" customHeight="1">
      <c r="A127" t="s">
        <v>21</v>
      </c>
      <c r="B127" s="60">
        <v>15</v>
      </c>
      <c r="C127" s="19" t="s">
        <v>22</v>
      </c>
      <c r="D127" s="18">
        <f>'Lask. kunnallisvero 2024'!H127</f>
        <v>12491604.484031251</v>
      </c>
      <c r="E127" s="18">
        <v>933690.51157602773</v>
      </c>
      <c r="F127" s="18">
        <f>'Lask. kiinteistövero 2024'!V127*1000</f>
        <v>810664.73910000001</v>
      </c>
      <c r="G127" s="18">
        <f t="shared" si="7"/>
        <v>14235959.734707279</v>
      </c>
      <c r="H127" s="18">
        <f>G127/'Lask. kunnallisvero 2024'!D127</f>
        <v>1853.157997228232</v>
      </c>
      <c r="I127" s="71">
        <f t="shared" si="8"/>
        <v>352.5220027717678</v>
      </c>
      <c r="J127" s="71">
        <f t="shared" si="9"/>
        <v>317.26980249459103</v>
      </c>
      <c r="K127" s="45">
        <f>J127*'Lask. kunnallisvero 2024'!D127</f>
        <v>2437266.6227634484</v>
      </c>
      <c r="N127" s="71">
        <v>317.76444509432616</v>
      </c>
      <c r="O127" s="45">
        <v>2441066.4672146137</v>
      </c>
      <c r="Q127" s="79">
        <f t="shared" si="10"/>
        <v>-0.49464259973512981</v>
      </c>
      <c r="R127" s="79">
        <f t="shared" si="11"/>
        <v>-3799.8444511652924</v>
      </c>
      <c r="S127" s="108">
        <v>2444479.7734557572</v>
      </c>
      <c r="U127" s="109">
        <v>317.76444509432616</v>
      </c>
      <c r="V127" s="110">
        <v>2441066.4672146137</v>
      </c>
      <c r="X127" s="111">
        <v>-0.49464259973512981</v>
      </c>
      <c r="Y127" s="111">
        <v>-3799.8444511652924</v>
      </c>
      <c r="Z127" s="112">
        <v>-7213.1506923087873</v>
      </c>
      <c r="AA127" s="113">
        <f t="shared" si="12"/>
        <v>-2.9595246678963232E-3</v>
      </c>
    </row>
    <row r="128" spans="1:27" ht="15" customHeight="1">
      <c r="A128" t="s">
        <v>291</v>
      </c>
      <c r="B128" s="60">
        <v>2</v>
      </c>
      <c r="C128" s="19" t="s">
        <v>292</v>
      </c>
      <c r="D128" s="18">
        <f>'Lask. kunnallisvero 2024'!H128</f>
        <v>11957327.53022222</v>
      </c>
      <c r="E128" s="18">
        <v>1723983.0216165492</v>
      </c>
      <c r="F128" s="18">
        <f>'Lask. kiinteistövero 2024'!V128*1000</f>
        <v>1461133.6630000004</v>
      </c>
      <c r="G128" s="18">
        <f t="shared" si="7"/>
        <v>15142444.214838771</v>
      </c>
      <c r="H128" s="18">
        <f>G128/'Lask. kunnallisvero 2024'!D128</f>
        <v>1793.915912195092</v>
      </c>
      <c r="I128" s="71">
        <f t="shared" si="8"/>
        <v>411.76408780490783</v>
      </c>
      <c r="J128" s="71">
        <f t="shared" si="9"/>
        <v>370.58767902441701</v>
      </c>
      <c r="K128" s="45">
        <f>J128*'Lask. kunnallisvero 2024'!D128</f>
        <v>3128130.5986451041</v>
      </c>
      <c r="N128" s="71">
        <v>370.5194865647693</v>
      </c>
      <c r="O128" s="45">
        <v>3127554.9860932175</v>
      </c>
      <c r="Q128" s="79">
        <f t="shared" si="10"/>
        <v>6.8192459647718806E-2</v>
      </c>
      <c r="R128" s="79">
        <f t="shared" si="11"/>
        <v>575.61255188658834</v>
      </c>
      <c r="S128" s="108">
        <v>3134081.0928897858</v>
      </c>
      <c r="U128" s="109">
        <v>370.5194865647693</v>
      </c>
      <c r="V128" s="110">
        <v>3127554.9860932175</v>
      </c>
      <c r="X128" s="111">
        <v>6.8192459647718806E-2</v>
      </c>
      <c r="Y128" s="111">
        <v>575.61255188658834</v>
      </c>
      <c r="Z128" s="112">
        <v>-5950.4942446816713</v>
      </c>
      <c r="AA128" s="113">
        <f t="shared" si="12"/>
        <v>-1.9022524977886234E-3</v>
      </c>
    </row>
    <row r="129" spans="1:27" ht="15" customHeight="1">
      <c r="A129" t="s">
        <v>79</v>
      </c>
      <c r="B129" s="60">
        <v>11</v>
      </c>
      <c r="C129" s="19" t="s">
        <v>80</v>
      </c>
      <c r="D129" s="18">
        <f>'Lask. kunnallisvero 2024'!H129</f>
        <v>11745990.242042551</v>
      </c>
      <c r="E129" s="18">
        <v>1466224.1944689895</v>
      </c>
      <c r="F129" s="18">
        <f>'Lask. kiinteistövero 2024'!V129*1000</f>
        <v>1240478.4846500002</v>
      </c>
      <c r="G129" s="18">
        <f t="shared" si="7"/>
        <v>14452692.921161542</v>
      </c>
      <c r="H129" s="18">
        <f>G129/'Lask. kunnallisvero 2024'!D129</f>
        <v>1610.3279020792804</v>
      </c>
      <c r="I129" s="71">
        <f t="shared" si="8"/>
        <v>595.35209792071942</v>
      </c>
      <c r="J129" s="71">
        <f t="shared" si="9"/>
        <v>535.81688812864752</v>
      </c>
      <c r="K129" s="45">
        <f>J129*'Lask. kunnallisvero 2024'!D129</f>
        <v>4808956.5709546115</v>
      </c>
      <c r="N129" s="71">
        <v>538.65034423125314</v>
      </c>
      <c r="O129" s="45">
        <v>4834386.8394754967</v>
      </c>
      <c r="Q129" s="79">
        <f t="shared" si="10"/>
        <v>-2.8334561026056235</v>
      </c>
      <c r="R129" s="79">
        <f t="shared" si="11"/>
        <v>-25430.268520885147</v>
      </c>
      <c r="S129" s="108">
        <v>4828692.3449799865</v>
      </c>
      <c r="U129" s="109">
        <v>538.65034423125314</v>
      </c>
      <c r="V129" s="110">
        <v>4834386.8394754967</v>
      </c>
      <c r="X129" s="111">
        <v>-2.8334561026056235</v>
      </c>
      <c r="Y129" s="111">
        <v>-25430.268520885147</v>
      </c>
      <c r="Z129" s="112">
        <v>-19735.774025375023</v>
      </c>
      <c r="AA129" s="113">
        <f t="shared" si="12"/>
        <v>-4.1039617917483784E-3</v>
      </c>
    </row>
    <row r="130" spans="1:27" ht="15" customHeight="1">
      <c r="A130" t="s">
        <v>393</v>
      </c>
      <c r="B130" s="60">
        <v>14</v>
      </c>
      <c r="C130" s="19" t="s">
        <v>394</v>
      </c>
      <c r="D130" s="18">
        <f>'Lask. kunnallisvero 2024'!H130</f>
        <v>3293064.4850425529</v>
      </c>
      <c r="E130" s="18">
        <v>425340.83624950238</v>
      </c>
      <c r="F130" s="18">
        <f>'Lask. kiinteistövero 2024'!V130*1000</f>
        <v>596651.45274999994</v>
      </c>
      <c r="G130" s="18">
        <f t="shared" si="7"/>
        <v>4315056.774042055</v>
      </c>
      <c r="H130" s="18">
        <f>G130/'Lask. kunnallisvero 2024'!D130</f>
        <v>1547.1698723707618</v>
      </c>
      <c r="I130" s="71">
        <f t="shared" si="8"/>
        <v>658.51012762923801</v>
      </c>
      <c r="J130" s="71">
        <f t="shared" si="9"/>
        <v>592.65911486631421</v>
      </c>
      <c r="K130" s="45">
        <f>J130*'Lask. kunnallisvero 2024'!D130</f>
        <v>1652926.2713621503</v>
      </c>
      <c r="N130" s="71">
        <v>593.68047861370724</v>
      </c>
      <c r="O130" s="45">
        <v>1655774.8548536296</v>
      </c>
      <c r="Q130" s="79">
        <f t="shared" si="10"/>
        <v>-1.0213637473930248</v>
      </c>
      <c r="R130" s="79">
        <f t="shared" si="11"/>
        <v>-2848.5834914792795</v>
      </c>
      <c r="S130" s="108">
        <v>1655421.1168313518</v>
      </c>
      <c r="U130" s="109">
        <v>593.68047861370724</v>
      </c>
      <c r="V130" s="110">
        <v>1655774.8548536296</v>
      </c>
      <c r="X130" s="111">
        <v>-1.0213637473930248</v>
      </c>
      <c r="Y130" s="111">
        <v>-2848.5834914792795</v>
      </c>
      <c r="Z130" s="112">
        <v>-2494.8454692014493</v>
      </c>
      <c r="AA130" s="113">
        <f t="shared" si="12"/>
        <v>-1.5093507269053729E-3</v>
      </c>
    </row>
    <row r="131" spans="1:27" ht="15" customHeight="1">
      <c r="A131" t="s">
        <v>421</v>
      </c>
      <c r="B131" s="60">
        <v>9</v>
      </c>
      <c r="C131" s="19" t="s">
        <v>422</v>
      </c>
      <c r="D131" s="18">
        <f>'Lask. kunnallisvero 2024'!H131</f>
        <v>113387505.88500001</v>
      </c>
      <c r="E131" s="18">
        <v>25552082.427071068</v>
      </c>
      <c r="F131" s="18">
        <f>'Lask. kiinteistövero 2024'!V131*1000</f>
        <v>12527404.850550001</v>
      </c>
      <c r="G131" s="18">
        <f t="shared" si="7"/>
        <v>151466993.16262108</v>
      </c>
      <c r="H131" s="18">
        <f>G131/'Lask. kunnallisvero 2024'!D131</f>
        <v>2075.2314512333683</v>
      </c>
      <c r="I131" s="71">
        <f t="shared" si="8"/>
        <v>130.44854876663157</v>
      </c>
      <c r="J131" s="71">
        <f t="shared" si="9"/>
        <v>117.40369388996842</v>
      </c>
      <c r="K131" s="45">
        <f>J131*'Lask. kunnallisvero 2024'!D131</f>
        <v>8569060.8096410148</v>
      </c>
      <c r="N131" s="71">
        <v>116.725450724927</v>
      </c>
      <c r="O131" s="45">
        <v>8519557.1975109726</v>
      </c>
      <c r="Q131" s="79">
        <f t="shared" si="10"/>
        <v>0.67824316504142246</v>
      </c>
      <c r="R131" s="79">
        <f t="shared" si="11"/>
        <v>49503.612130042166</v>
      </c>
      <c r="S131" s="108">
        <v>8533251.252972642</v>
      </c>
      <c r="U131" s="109">
        <v>116.725450724927</v>
      </c>
      <c r="V131" s="110">
        <v>8519557.1975109726</v>
      </c>
      <c r="X131" s="111">
        <v>0.67824316504142246</v>
      </c>
      <c r="Y131" s="111">
        <v>49503.612130042166</v>
      </c>
      <c r="Z131" s="112">
        <v>35809.556668372825</v>
      </c>
      <c r="AA131" s="113">
        <f t="shared" si="12"/>
        <v>4.1789359958892625E-3</v>
      </c>
    </row>
    <row r="132" spans="1:27" ht="15" customHeight="1">
      <c r="A132" t="s">
        <v>15</v>
      </c>
      <c r="B132" s="60">
        <v>1</v>
      </c>
      <c r="C132" s="19" t="s">
        <v>16</v>
      </c>
      <c r="D132" s="18">
        <f>'Lask. kunnallisvero 2024'!H132</f>
        <v>3414746.4957303368</v>
      </c>
      <c r="E132" s="18">
        <v>369125.38527167618</v>
      </c>
      <c r="F132" s="18">
        <f>'Lask. kiinteistövero 2024'!V132*1000</f>
        <v>385277.3591</v>
      </c>
      <c r="G132" s="18">
        <f t="shared" si="7"/>
        <v>4169149.2401020131</v>
      </c>
      <c r="H132" s="18">
        <f>G132/'Lask. kunnallisvero 2024'!D132</f>
        <v>1702.3884198048236</v>
      </c>
      <c r="I132" s="71">
        <f t="shared" si="8"/>
        <v>503.29158019517627</v>
      </c>
      <c r="J132" s="71">
        <f t="shared" si="9"/>
        <v>452.96242217565867</v>
      </c>
      <c r="K132" s="45">
        <f>J132*'Lask. kunnallisvero 2024'!D132</f>
        <v>1109304.9719081882</v>
      </c>
      <c r="N132" s="71">
        <v>458.74611215275399</v>
      </c>
      <c r="O132" s="45">
        <v>1123469.2286620946</v>
      </c>
      <c r="Q132" s="79">
        <f t="shared" si="10"/>
        <v>-5.783689977095321</v>
      </c>
      <c r="R132" s="79">
        <f t="shared" si="11"/>
        <v>-14164.256753906375</v>
      </c>
      <c r="S132" s="108">
        <v>1122380.279581476</v>
      </c>
      <c r="U132" s="109">
        <v>458.74611215275399</v>
      </c>
      <c r="V132" s="110">
        <v>1123469.2286620946</v>
      </c>
      <c r="X132" s="111">
        <v>-5.783689977095321</v>
      </c>
      <c r="Y132" s="111">
        <v>-14164.256753906375</v>
      </c>
      <c r="Z132" s="112">
        <v>-13075.307673287811</v>
      </c>
      <c r="AA132" s="113">
        <f t="shared" si="12"/>
        <v>-1.1786936869845735E-2</v>
      </c>
    </row>
    <row r="133" spans="1:27" ht="15" customHeight="1">
      <c r="A133" t="s">
        <v>281</v>
      </c>
      <c r="B133" s="60">
        <v>14</v>
      </c>
      <c r="C133" s="19" t="s">
        <v>282</v>
      </c>
      <c r="D133" s="18">
        <f>'Lask. kunnallisvero 2024'!H133</f>
        <v>20228800.841595504</v>
      </c>
      <c r="E133" s="18">
        <v>2369872.5659974609</v>
      </c>
      <c r="F133" s="18">
        <f>'Lask. kiinteistövero 2024'!V133*1000</f>
        <v>1827217.81755</v>
      </c>
      <c r="G133" s="18">
        <f t="shared" si="7"/>
        <v>24425891.225142967</v>
      </c>
      <c r="H133" s="18">
        <f>G133/'Lask. kunnallisvero 2024'!D133</f>
        <v>1741.7207091516661</v>
      </c>
      <c r="I133" s="71">
        <f t="shared" si="8"/>
        <v>463.95929084833369</v>
      </c>
      <c r="J133" s="71">
        <f t="shared" si="9"/>
        <v>417.56336176350027</v>
      </c>
      <c r="K133" s="45">
        <f>J133*'Lask. kunnallisvero 2024'!D133</f>
        <v>5855908.5853713276</v>
      </c>
      <c r="N133" s="71">
        <v>418.46017820341694</v>
      </c>
      <c r="O133" s="45">
        <v>5868485.5391247189</v>
      </c>
      <c r="Q133" s="79">
        <f t="shared" si="10"/>
        <v>-0.8968164399166767</v>
      </c>
      <c r="R133" s="79">
        <f t="shared" si="11"/>
        <v>-12576.953753391281</v>
      </c>
      <c r="S133" s="108">
        <v>5875586.8462212142</v>
      </c>
      <c r="U133" s="109">
        <v>418.46017820341694</v>
      </c>
      <c r="V133" s="110">
        <v>5868485.5391247189</v>
      </c>
      <c r="X133" s="111">
        <v>-0.8968164399166767</v>
      </c>
      <c r="Y133" s="111">
        <v>-12576.953753391281</v>
      </c>
      <c r="Z133" s="112">
        <v>-19678.260849886574</v>
      </c>
      <c r="AA133" s="113">
        <f t="shared" si="12"/>
        <v>-3.3604112091238803E-3</v>
      </c>
    </row>
    <row r="134" spans="1:27" ht="15" customHeight="1">
      <c r="A134" t="s">
        <v>223</v>
      </c>
      <c r="B134" s="60">
        <v>13</v>
      </c>
      <c r="C134" s="19" t="s">
        <v>224</v>
      </c>
      <c r="D134" s="18">
        <f>'Lask. kunnallisvero 2024'!H134</f>
        <v>27719916.186909091</v>
      </c>
      <c r="E134" s="18">
        <v>2050188.6878243915</v>
      </c>
      <c r="F134" s="18">
        <f>'Lask. kiinteistövero 2024'!V134*1000</f>
        <v>2755204.6331000002</v>
      </c>
      <c r="G134" s="18">
        <f t="shared" si="7"/>
        <v>32525309.507833481</v>
      </c>
      <c r="H134" s="18">
        <f>G134/'Lask. kunnallisvero 2024'!D134</f>
        <v>1733.5736865917004</v>
      </c>
      <c r="I134" s="71">
        <f t="shared" si="8"/>
        <v>472.10631340829946</v>
      </c>
      <c r="J134" s="71">
        <f t="shared" si="9"/>
        <v>424.89568206746952</v>
      </c>
      <c r="K134" s="45">
        <f>J134*'Lask. kunnallisvero 2024'!D134</f>
        <v>7971892.7869498627</v>
      </c>
      <c r="N134" s="71">
        <v>427.25642210485171</v>
      </c>
      <c r="O134" s="45">
        <v>8016184.9915312277</v>
      </c>
      <c r="Q134" s="79">
        <f t="shared" si="10"/>
        <v>-2.3607400373821861</v>
      </c>
      <c r="R134" s="79">
        <f t="shared" si="11"/>
        <v>-44292.204581364989</v>
      </c>
      <c r="S134" s="108">
        <v>8014389.6586591695</v>
      </c>
      <c r="U134" s="109">
        <v>427.25642210485171</v>
      </c>
      <c r="V134" s="110">
        <v>8016184.9915312277</v>
      </c>
      <c r="X134" s="111">
        <v>-2.3607400373821861</v>
      </c>
      <c r="Y134" s="111">
        <v>-44292.204581364989</v>
      </c>
      <c r="Z134" s="112">
        <v>-42496.871709306724</v>
      </c>
      <c r="AA134" s="113">
        <f t="shared" si="12"/>
        <v>-5.3308383397823534E-3</v>
      </c>
    </row>
    <row r="135" spans="1:27" ht="15" customHeight="1">
      <c r="A135" t="s">
        <v>53</v>
      </c>
      <c r="B135" s="60">
        <v>9</v>
      </c>
      <c r="C135" s="19" t="s">
        <v>54</v>
      </c>
      <c r="D135" s="18">
        <f>'Lask. kunnallisvero 2024'!H135</f>
        <v>4167756.5823636358</v>
      </c>
      <c r="E135" s="18">
        <v>292415.11975498992</v>
      </c>
      <c r="F135" s="18">
        <f>'Lask. kiinteistövero 2024'!V135*1000</f>
        <v>478882.19895000005</v>
      </c>
      <c r="G135" s="18">
        <f t="shared" si="7"/>
        <v>4939053.901068626</v>
      </c>
      <c r="H135" s="18">
        <f>G135/'Lask. kunnallisvero 2024'!D135</f>
        <v>1725.7351156773675</v>
      </c>
      <c r="I135" s="71">
        <f t="shared" si="8"/>
        <v>479.94488432263233</v>
      </c>
      <c r="J135" s="71">
        <f t="shared" si="9"/>
        <v>431.95039589036912</v>
      </c>
      <c r="K135" s="45">
        <f>J135*'Lask. kunnallisvero 2024'!D135</f>
        <v>1236242.0330382364</v>
      </c>
      <c r="N135" s="71">
        <v>433.81653962404414</v>
      </c>
      <c r="O135" s="45">
        <v>1241582.9364040142</v>
      </c>
      <c r="Q135" s="79">
        <f t="shared" si="10"/>
        <v>-1.8661437336750168</v>
      </c>
      <c r="R135" s="79">
        <f t="shared" si="11"/>
        <v>-5340.9033657778054</v>
      </c>
      <c r="S135" s="108">
        <v>1242299.0969774353</v>
      </c>
      <c r="U135" s="109">
        <v>433.81653962404414</v>
      </c>
      <c r="V135" s="110">
        <v>1241582.9364040142</v>
      </c>
      <c r="X135" s="111">
        <v>-1.8661437336750168</v>
      </c>
      <c r="Y135" s="111">
        <v>-5340.9033657778054</v>
      </c>
      <c r="Z135" s="112">
        <v>-6057.0639391988516</v>
      </c>
      <c r="AA135" s="113">
        <f t="shared" si="12"/>
        <v>-4.8995777342344332E-3</v>
      </c>
    </row>
    <row r="136" spans="1:27" ht="15" customHeight="1">
      <c r="A136" t="s">
        <v>399</v>
      </c>
      <c r="B136" s="60">
        <v>6</v>
      </c>
      <c r="C136" s="19" t="s">
        <v>400</v>
      </c>
      <c r="D136" s="18">
        <f>'Lask. kunnallisvero 2024'!H136</f>
        <v>45036084.636642858</v>
      </c>
      <c r="E136" s="18">
        <v>3732057.6915054019</v>
      </c>
      <c r="F136" s="18">
        <f>'Lask. kiinteistövero 2024'!V136*1000</f>
        <v>4274379.6348000001</v>
      </c>
      <c r="G136" s="18">
        <f t="shared" si="7"/>
        <v>53042521.962948263</v>
      </c>
      <c r="H136" s="18">
        <f>G136/'Lask. kunnallisvero 2024'!D136</f>
        <v>2146.5145871453306</v>
      </c>
      <c r="I136" s="71">
        <f t="shared" si="8"/>
        <v>59.165412854669285</v>
      </c>
      <c r="J136" s="71">
        <f t="shared" si="9"/>
        <v>53.248871569202358</v>
      </c>
      <c r="K136" s="45">
        <f>J136*'Lask. kunnallisvero 2024'!D136</f>
        <v>1315832.8653465596</v>
      </c>
      <c r="N136" s="71">
        <v>54.329192220723961</v>
      </c>
      <c r="O136" s="45">
        <v>1342528.6689663099</v>
      </c>
      <c r="Q136" s="79">
        <f t="shared" si="10"/>
        <v>-1.0803206515216033</v>
      </c>
      <c r="R136" s="79">
        <f t="shared" si="11"/>
        <v>-26695.80361975031</v>
      </c>
      <c r="S136" s="108">
        <v>1345685.2882976474</v>
      </c>
      <c r="U136" s="109">
        <v>54.329192220723961</v>
      </c>
      <c r="V136" s="110">
        <v>1342528.6689663099</v>
      </c>
      <c r="X136" s="111">
        <v>-1.0803206515216033</v>
      </c>
      <c r="Y136" s="111">
        <v>-26695.80361975031</v>
      </c>
      <c r="Z136" s="112">
        <v>-29852.422951087821</v>
      </c>
      <c r="AA136" s="113">
        <f t="shared" si="12"/>
        <v>-2.2687093275501516E-2</v>
      </c>
    </row>
    <row r="137" spans="1:27" ht="15" customHeight="1">
      <c r="A137" t="s">
        <v>127</v>
      </c>
      <c r="B137" s="60">
        <v>11</v>
      </c>
      <c r="C137" s="19" t="s">
        <v>128</v>
      </c>
      <c r="D137" s="18">
        <f>'Lask. kunnallisvero 2024'!H137</f>
        <v>13267247.888892855</v>
      </c>
      <c r="E137" s="18">
        <v>1991470.6399893556</v>
      </c>
      <c r="F137" s="18">
        <f>'Lask. kiinteistövero 2024'!V137*1000</f>
        <v>1775048.1201999995</v>
      </c>
      <c r="G137" s="18">
        <f t="shared" si="7"/>
        <v>17033766.64908221</v>
      </c>
      <c r="H137" s="18">
        <f>G137/'Lask. kunnallisvero 2024'!D137</f>
        <v>1882.3921592532004</v>
      </c>
      <c r="I137" s="71">
        <f t="shared" si="8"/>
        <v>323.28784074679947</v>
      </c>
      <c r="J137" s="71">
        <f t="shared" si="9"/>
        <v>290.95905667211952</v>
      </c>
      <c r="K137" s="45">
        <f>J137*'Lask. kunnallisvero 2024'!D137</f>
        <v>2632888.5038260096</v>
      </c>
      <c r="N137" s="71">
        <v>290.77299359191778</v>
      </c>
      <c r="O137" s="45">
        <v>2631204.819013264</v>
      </c>
      <c r="Q137" s="79">
        <f t="shared" si="10"/>
        <v>0.18606308020173401</v>
      </c>
      <c r="R137" s="79">
        <f t="shared" si="11"/>
        <v>1683.6848127455451</v>
      </c>
      <c r="S137" s="108">
        <v>2637576.8860052442</v>
      </c>
      <c r="U137" s="109">
        <v>290.77299359191778</v>
      </c>
      <c r="V137" s="110">
        <v>2631204.819013264</v>
      </c>
      <c r="X137" s="111">
        <v>0.18606308020173401</v>
      </c>
      <c r="Y137" s="111">
        <v>1683.6848127455451</v>
      </c>
      <c r="Z137" s="112">
        <v>-4688.3821792346425</v>
      </c>
      <c r="AA137" s="113">
        <f t="shared" si="12"/>
        <v>-1.7806990962289785E-3</v>
      </c>
    </row>
    <row r="138" spans="1:27" ht="15" customHeight="1">
      <c r="A138" t="s">
        <v>57</v>
      </c>
      <c r="B138" s="60">
        <v>16</v>
      </c>
      <c r="C138" s="19" t="s">
        <v>58</v>
      </c>
      <c r="D138" s="18">
        <f>'Lask. kunnallisvero 2024'!H138</f>
        <v>863265.11438297853</v>
      </c>
      <c r="E138" s="18">
        <v>289383.76074112236</v>
      </c>
      <c r="F138" s="18">
        <f>'Lask. kiinteistövero 2024'!V138*1000</f>
        <v>320497.44484999997</v>
      </c>
      <c r="G138" s="18">
        <f t="shared" si="7"/>
        <v>1473146.3199741007</v>
      </c>
      <c r="H138" s="18">
        <f>G138/'Lask. kunnallisvero 2024'!D138</f>
        <v>2160.038592337391</v>
      </c>
      <c r="I138" s="71">
        <f t="shared" si="8"/>
        <v>45.641407662608799</v>
      </c>
      <c r="J138" s="71">
        <f t="shared" si="9"/>
        <v>41.077266896347922</v>
      </c>
      <c r="K138" s="45">
        <f>J138*'Lask. kunnallisvero 2024'!D138</f>
        <v>28014.696023309283</v>
      </c>
      <c r="N138" s="71">
        <v>63.204945971035798</v>
      </c>
      <c r="O138" s="45">
        <v>43105.773152246416</v>
      </c>
      <c r="Q138" s="79">
        <f t="shared" si="10"/>
        <v>-22.127679074687876</v>
      </c>
      <c r="R138" s="79">
        <f t="shared" si="11"/>
        <v>-15091.077128937133</v>
      </c>
      <c r="S138" s="108">
        <v>35723.021557781482</v>
      </c>
      <c r="U138" s="109">
        <v>63.204945971035798</v>
      </c>
      <c r="V138" s="110">
        <v>43105.773152246416</v>
      </c>
      <c r="X138" s="111">
        <v>-22.127679074687876</v>
      </c>
      <c r="Y138" s="111">
        <v>-15091.077128937133</v>
      </c>
      <c r="Z138" s="112">
        <v>-7708.3255344721983</v>
      </c>
      <c r="AA138" s="113">
        <f t="shared" si="12"/>
        <v>-0.2751529243101043</v>
      </c>
    </row>
    <row r="139" spans="1:27" ht="15" customHeight="1">
      <c r="A139" t="s">
        <v>129</v>
      </c>
      <c r="B139" s="60">
        <v>12</v>
      </c>
      <c r="C139" s="19" t="s">
        <v>130</v>
      </c>
      <c r="D139" s="18">
        <f>'Lask. kunnallisvero 2024'!H139</f>
        <v>13402412.79010714</v>
      </c>
      <c r="E139" s="18">
        <v>4217565.6400469402</v>
      </c>
      <c r="F139" s="18">
        <f>'Lask. kiinteistövero 2024'!V139*1000</f>
        <v>1985312.3513500001</v>
      </c>
      <c r="G139" s="18">
        <f t="shared" ref="G139:G202" si="13">SUM(D139:F139)</f>
        <v>19605290.78150408</v>
      </c>
      <c r="H139" s="18">
        <f>G139/'Lask. kunnallisvero 2024'!D139</f>
        <v>1916.8254577145169</v>
      </c>
      <c r="I139" s="71">
        <f t="shared" ref="I139:I202" si="14">$H$10-H139</f>
        <v>288.85454228548292</v>
      </c>
      <c r="J139" s="71">
        <f t="shared" ref="J139:J202" si="15">IF(I139&gt;0,I139*$K$4/100,IF(I139&lt;0,I139*$K$5/100))</f>
        <v>259.96908805693465</v>
      </c>
      <c r="K139" s="45">
        <f>J139*'Lask. kunnallisvero 2024'!D139</f>
        <v>2658963.8326463276</v>
      </c>
      <c r="N139" s="71">
        <v>255.88464049585897</v>
      </c>
      <c r="O139" s="45">
        <v>2617188.1029916457</v>
      </c>
      <c r="Q139" s="79">
        <f t="shared" si="10"/>
        <v>4.0844475610756774</v>
      </c>
      <c r="R139" s="79">
        <f t="shared" si="11"/>
        <v>41775.729654681869</v>
      </c>
      <c r="S139" s="108">
        <v>2619935.8472822886</v>
      </c>
      <c r="U139" s="109">
        <v>255.88464049585897</v>
      </c>
      <c r="V139" s="110">
        <v>2617188.1029916457</v>
      </c>
      <c r="X139" s="111">
        <v>4.0844475610756774</v>
      </c>
      <c r="Y139" s="111">
        <v>41775.729654681869</v>
      </c>
      <c r="Z139" s="112">
        <v>39027.985364038963</v>
      </c>
      <c r="AA139" s="113">
        <f t="shared" si="12"/>
        <v>1.4677892525223425E-2</v>
      </c>
    </row>
    <row r="140" spans="1:27" ht="15" customHeight="1">
      <c r="A140" t="s">
        <v>257</v>
      </c>
      <c r="B140" s="60">
        <v>2</v>
      </c>
      <c r="C140" s="19" t="s">
        <v>258</v>
      </c>
      <c r="D140" s="18">
        <f>'Lask. kunnallisvero 2024'!H140</f>
        <v>37577224.094739124</v>
      </c>
      <c r="E140" s="18">
        <v>3465003.029374741</v>
      </c>
      <c r="F140" s="18">
        <f>'Lask. kiinteistövero 2024'!V140*1000</f>
        <v>3126185.7362500005</v>
      </c>
      <c r="G140" s="18">
        <f t="shared" si="13"/>
        <v>44168412.860363863</v>
      </c>
      <c r="H140" s="18">
        <f>G140/'Lask. kunnallisvero 2024'!D140</f>
        <v>2140.2535669120443</v>
      </c>
      <c r="I140" s="71">
        <f t="shared" si="14"/>
        <v>65.426433087955502</v>
      </c>
      <c r="J140" s="71">
        <f t="shared" si="15"/>
        <v>58.883789779159954</v>
      </c>
      <c r="K140" s="45">
        <f>J140*'Lask. kunnallisvero 2024'!D140</f>
        <v>1215184.769672524</v>
      </c>
      <c r="N140" s="71">
        <v>60.482947764902384</v>
      </c>
      <c r="O140" s="45">
        <v>1248186.5930242904</v>
      </c>
      <c r="Q140" s="79">
        <f t="shared" ref="Q140:Q203" si="16">J140-N140</f>
        <v>-1.5991579857424298</v>
      </c>
      <c r="R140" s="79">
        <f t="shared" ref="R140:R203" si="17">K140-O140</f>
        <v>-33001.823351766448</v>
      </c>
      <c r="S140" s="108">
        <v>1246281.5548738167</v>
      </c>
      <c r="U140" s="109">
        <v>60.482947764902384</v>
      </c>
      <c r="V140" s="110">
        <v>1248186.5930242904</v>
      </c>
      <c r="X140" s="111">
        <v>-1.5991579857424298</v>
      </c>
      <c r="Y140" s="111">
        <v>-33001.823351766448</v>
      </c>
      <c r="Z140" s="112">
        <v>-31096.785201292718</v>
      </c>
      <c r="AA140" s="113">
        <f t="shared" si="12"/>
        <v>-2.5590170299511644E-2</v>
      </c>
    </row>
    <row r="141" spans="1:27" ht="15" customHeight="1">
      <c r="A141" t="s">
        <v>157</v>
      </c>
      <c r="B141" s="60">
        <v>17</v>
      </c>
      <c r="C141" s="19" t="s">
        <v>158</v>
      </c>
      <c r="D141" s="18">
        <f>'Lask. kunnallisvero 2024'!H141</f>
        <v>14766934.183887638</v>
      </c>
      <c r="E141" s="18">
        <v>860460.1963083474</v>
      </c>
      <c r="F141" s="18">
        <f>'Lask. kiinteistövero 2024'!V141*1000</f>
        <v>1070184.3963500003</v>
      </c>
      <c r="G141" s="18">
        <f t="shared" si="13"/>
        <v>16697578.776545987</v>
      </c>
      <c r="H141" s="18">
        <f>G141/'Lask. kunnallisvero 2024'!D141</f>
        <v>1628.0790538753888</v>
      </c>
      <c r="I141" s="71">
        <f t="shared" si="14"/>
        <v>577.60094612461103</v>
      </c>
      <c r="J141" s="71">
        <f t="shared" si="15"/>
        <v>519.84085151214992</v>
      </c>
      <c r="K141" s="45">
        <f>J141*'Lask. kunnallisvero 2024'!D141</f>
        <v>5331487.77310861</v>
      </c>
      <c r="N141" s="71">
        <v>521.84851428242905</v>
      </c>
      <c r="O141" s="45">
        <v>5352078.362480592</v>
      </c>
      <c r="Q141" s="79">
        <f t="shared" si="16"/>
        <v>-2.0076627702791257</v>
      </c>
      <c r="R141" s="79">
        <f t="shared" si="17"/>
        <v>-20590.589371982031</v>
      </c>
      <c r="S141" s="108">
        <v>5350941.2785619497</v>
      </c>
      <c r="U141" s="109">
        <v>521.84851428242905</v>
      </c>
      <c r="V141" s="110">
        <v>5352078.362480592</v>
      </c>
      <c r="X141" s="111">
        <v>-2.0076627702791257</v>
      </c>
      <c r="Y141" s="111">
        <v>-20590.589371982031</v>
      </c>
      <c r="Z141" s="112">
        <v>-19453.505453339778</v>
      </c>
      <c r="AA141" s="113">
        <f t="shared" si="12"/>
        <v>-3.6487949107678621E-3</v>
      </c>
    </row>
    <row r="142" spans="1:27" ht="15" customHeight="1">
      <c r="A142" t="s">
        <v>311</v>
      </c>
      <c r="B142" s="60">
        <v>12</v>
      </c>
      <c r="C142" s="19" t="s">
        <v>312</v>
      </c>
      <c r="D142" s="18">
        <f>'Lask. kunnallisvero 2024'!H142</f>
        <v>16974681.151550561</v>
      </c>
      <c r="E142" s="18">
        <v>1270238.725648962</v>
      </c>
      <c r="F142" s="18">
        <f>'Lask. kiinteistövero 2024'!V142*1000</f>
        <v>1737058.92925</v>
      </c>
      <c r="G142" s="18">
        <f t="shared" si="13"/>
        <v>19981978.806449525</v>
      </c>
      <c r="H142" s="18">
        <f>G142/'Lask. kunnallisvero 2024'!D142</f>
        <v>1669.477717975564</v>
      </c>
      <c r="I142" s="71">
        <f t="shared" si="14"/>
        <v>536.20228202443582</v>
      </c>
      <c r="J142" s="71">
        <f t="shared" si="15"/>
        <v>482.58205382199225</v>
      </c>
      <c r="K142" s="45">
        <f>J142*'Lask. kunnallisvero 2024'!D142</f>
        <v>5776024.602195425</v>
      </c>
      <c r="N142" s="71">
        <v>484.2152354772474</v>
      </c>
      <c r="O142" s="45">
        <v>5795572.1534271743</v>
      </c>
      <c r="Q142" s="79">
        <f t="shared" si="16"/>
        <v>-1.6331816552551572</v>
      </c>
      <c r="R142" s="79">
        <f t="shared" si="17"/>
        <v>-19547.551231749356</v>
      </c>
      <c r="S142" s="108">
        <v>5801629.259206471</v>
      </c>
      <c r="U142" s="109">
        <v>484.2152354772474</v>
      </c>
      <c r="V142" s="110">
        <v>5795572.1534271743</v>
      </c>
      <c r="X142" s="111">
        <v>-1.6331816552551572</v>
      </c>
      <c r="Y142" s="111">
        <v>-19547.551231749356</v>
      </c>
      <c r="Z142" s="112">
        <v>-25604.657011046074</v>
      </c>
      <c r="AA142" s="113">
        <f t="shared" si="12"/>
        <v>-4.4329203517093629E-3</v>
      </c>
    </row>
    <row r="143" spans="1:27" ht="15" customHeight="1">
      <c r="A143" t="s">
        <v>305</v>
      </c>
      <c r="B143" s="60">
        <v>2</v>
      </c>
      <c r="C143" s="19" t="s">
        <v>306</v>
      </c>
      <c r="D143" s="18">
        <f>'Lask. kunnallisvero 2024'!H143</f>
        <v>21032882.111785714</v>
      </c>
      <c r="E143" s="18">
        <v>3023242.1238879818</v>
      </c>
      <c r="F143" s="18">
        <f>'Lask. kiinteistövero 2024'!V143*1000</f>
        <v>2692153.7827499998</v>
      </c>
      <c r="G143" s="18">
        <f t="shared" si="13"/>
        <v>26748278.018423695</v>
      </c>
      <c r="H143" s="18">
        <f>G143/'Lask. kunnallisvero 2024'!D143</f>
        <v>1734.6483799237155</v>
      </c>
      <c r="I143" s="71">
        <f t="shared" si="14"/>
        <v>471.0316200762843</v>
      </c>
      <c r="J143" s="71">
        <f t="shared" si="15"/>
        <v>423.92845806865591</v>
      </c>
      <c r="K143" s="45">
        <f>J143*'Lask. kunnallisvero 2024'!D143</f>
        <v>6536976.8234186741</v>
      </c>
      <c r="N143" s="71">
        <v>425.05132532856919</v>
      </c>
      <c r="O143" s="45">
        <v>6554291.4365665372</v>
      </c>
      <c r="Q143" s="79">
        <f t="shared" si="16"/>
        <v>-1.1228672599132778</v>
      </c>
      <c r="R143" s="79">
        <f t="shared" si="17"/>
        <v>-17314.613147863187</v>
      </c>
      <c r="S143" s="108">
        <v>6554978.4080348546</v>
      </c>
      <c r="U143" s="109">
        <v>425.05132532856919</v>
      </c>
      <c r="V143" s="110">
        <v>6554291.4365665372</v>
      </c>
      <c r="X143" s="111">
        <v>-1.1228672599132778</v>
      </c>
      <c r="Y143" s="111">
        <v>-17314.613147863187</v>
      </c>
      <c r="Z143" s="112">
        <v>-18001.584616180509</v>
      </c>
      <c r="AA143" s="113">
        <f t="shared" si="12"/>
        <v>-2.7538088481039061E-3</v>
      </c>
    </row>
    <row r="144" spans="1:27" ht="15" customHeight="1">
      <c r="A144" t="s">
        <v>201</v>
      </c>
      <c r="B144" s="60">
        <v>5</v>
      </c>
      <c r="C144" s="19" t="s">
        <v>202</v>
      </c>
      <c r="D144" s="18">
        <f>'Lask. kunnallisvero 2024'!H144</f>
        <v>11702163.684539326</v>
      </c>
      <c r="E144" s="18">
        <v>1317505.1390946556</v>
      </c>
      <c r="F144" s="18">
        <f>'Lask. kiinteistövero 2024'!V144*1000</f>
        <v>1476200.4013</v>
      </c>
      <c r="G144" s="18">
        <f t="shared" si="13"/>
        <v>14495869.224933982</v>
      </c>
      <c r="H144" s="18">
        <f>G144/'Lask. kunnallisvero 2024'!D144</f>
        <v>1884.5383807766486</v>
      </c>
      <c r="I144" s="71">
        <f t="shared" si="14"/>
        <v>321.1416192233512</v>
      </c>
      <c r="J144" s="71">
        <f t="shared" si="15"/>
        <v>289.02745730101606</v>
      </c>
      <c r="K144" s="45">
        <f>J144*'Lask. kunnallisvero 2024'!D144</f>
        <v>2223199.2015594156</v>
      </c>
      <c r="N144" s="71">
        <v>290.69335802259553</v>
      </c>
      <c r="O144" s="45">
        <v>2236013.3099098047</v>
      </c>
      <c r="Q144" s="79">
        <f t="shared" si="16"/>
        <v>-1.6659007215794759</v>
      </c>
      <c r="R144" s="79">
        <f t="shared" si="17"/>
        <v>-12814.108350389171</v>
      </c>
      <c r="S144" s="108">
        <v>2235601.2457984863</v>
      </c>
      <c r="U144" s="109">
        <v>290.69335802259553</v>
      </c>
      <c r="V144" s="110">
        <v>2236013.3099098047</v>
      </c>
      <c r="X144" s="111">
        <v>-1.6659007215794759</v>
      </c>
      <c r="Y144" s="111">
        <v>-12814.108350389171</v>
      </c>
      <c r="Z144" s="112">
        <v>-12402.044239070732</v>
      </c>
      <c r="AA144" s="113">
        <f t="shared" si="12"/>
        <v>-5.5784673862655145E-3</v>
      </c>
    </row>
    <row r="145" spans="1:27" ht="15" customHeight="1">
      <c r="A145" t="s">
        <v>445</v>
      </c>
      <c r="B145" s="60">
        <v>1</v>
      </c>
      <c r="C145" s="19" t="s">
        <v>446</v>
      </c>
      <c r="D145" s="18">
        <f>'Lask. kunnallisvero 2024'!H145</f>
        <v>23088637.764236845</v>
      </c>
      <c r="E145" s="18">
        <v>9466491.5969427228</v>
      </c>
      <c r="F145" s="18">
        <f>'Lask. kiinteistövero 2024'!V145*1000</f>
        <v>3648620.7268000008</v>
      </c>
      <c r="G145" s="18">
        <f t="shared" si="13"/>
        <v>36203750.08797957</v>
      </c>
      <c r="H145" s="18">
        <f>G145/'Lask. kunnallisvero 2024'!D145</f>
        <v>2504.0635003444163</v>
      </c>
      <c r="I145" s="71">
        <f t="shared" si="14"/>
        <v>-298.38350034441646</v>
      </c>
      <c r="J145" s="71">
        <f t="shared" si="15"/>
        <v>-29.838350034441646</v>
      </c>
      <c r="K145" s="45">
        <f>J145*'Lask. kunnallisvero 2024'!D145</f>
        <v>-431402.8647979573</v>
      </c>
      <c r="N145" s="71">
        <v>-30.260569417449869</v>
      </c>
      <c r="O145" s="45">
        <v>-437507.31263749022</v>
      </c>
      <c r="Q145" s="79">
        <f t="shared" si="16"/>
        <v>0.42221938300822259</v>
      </c>
      <c r="R145" s="79">
        <f t="shared" si="17"/>
        <v>6104.4478395329206</v>
      </c>
      <c r="S145" s="108">
        <v>-437433.32242857682</v>
      </c>
      <c r="U145" s="109">
        <v>-30.260569417449869</v>
      </c>
      <c r="V145" s="110">
        <v>-437507.31263749022</v>
      </c>
      <c r="X145" s="111">
        <v>0.42221938300822259</v>
      </c>
      <c r="Y145" s="111">
        <v>6104.4478395329206</v>
      </c>
      <c r="Z145" s="112">
        <v>6030.4576306195231</v>
      </c>
      <c r="AA145" s="113">
        <f t="shared" si="12"/>
        <v>-1.3978714845678692E-2</v>
      </c>
    </row>
    <row r="146" spans="1:27" ht="15" customHeight="1">
      <c r="A146" t="s">
        <v>471</v>
      </c>
      <c r="B146" s="60">
        <v>13</v>
      </c>
      <c r="C146" s="19" t="s">
        <v>472</v>
      </c>
      <c r="D146" s="18">
        <f>'Lask. kunnallisvero 2024'!H146</f>
        <v>1033624.448578125</v>
      </c>
      <c r="E146" s="18">
        <v>199503.84123266645</v>
      </c>
      <c r="F146" s="18">
        <f>'Lask. kiinteistövero 2024'!V146*1000</f>
        <v>258272.28884999998</v>
      </c>
      <c r="G146" s="18">
        <f t="shared" si="13"/>
        <v>1491400.5786607913</v>
      </c>
      <c r="H146" s="18">
        <f>G146/'Lask. kunnallisvero 2024'!D146</f>
        <v>2124.5022488045461</v>
      </c>
      <c r="I146" s="71">
        <f t="shared" si="14"/>
        <v>81.177751195453766</v>
      </c>
      <c r="J146" s="71">
        <f t="shared" si="15"/>
        <v>73.059976075908395</v>
      </c>
      <c r="K146" s="45">
        <f>J146*'Lask. kunnallisvero 2024'!D146</f>
        <v>51288.103205287691</v>
      </c>
      <c r="N146" s="71">
        <v>49.120939170810423</v>
      </c>
      <c r="O146" s="45">
        <v>34482.899297908916</v>
      </c>
      <c r="Q146" s="79">
        <f t="shared" si="16"/>
        <v>23.939036905097971</v>
      </c>
      <c r="R146" s="79">
        <f t="shared" si="17"/>
        <v>16805.203907378775</v>
      </c>
      <c r="S146" s="108">
        <v>37229.551312794698</v>
      </c>
      <c r="U146" s="109">
        <v>49.120939170810423</v>
      </c>
      <c r="V146" s="110">
        <v>34482.899297908916</v>
      </c>
      <c r="X146" s="111">
        <v>23.939036905097971</v>
      </c>
      <c r="Y146" s="111">
        <v>16805.203907378775</v>
      </c>
      <c r="Z146" s="112">
        <v>14058.551892492993</v>
      </c>
      <c r="AA146" s="113">
        <f t="shared" si="12"/>
        <v>0.27410941356559249</v>
      </c>
    </row>
    <row r="147" spans="1:27" ht="15" customHeight="1">
      <c r="A147" t="s">
        <v>321</v>
      </c>
      <c r="B147" s="60">
        <v>17</v>
      </c>
      <c r="C147" s="19" t="s">
        <v>322</v>
      </c>
      <c r="D147" s="18">
        <f>'Lask. kunnallisvero 2024'!H147</f>
        <v>2561002.5542359548</v>
      </c>
      <c r="E147" s="18">
        <v>143477.83979759994</v>
      </c>
      <c r="F147" s="18">
        <f>'Lask. kiinteistövero 2024'!V147*1000</f>
        <v>178517.39234999998</v>
      </c>
      <c r="G147" s="18">
        <f t="shared" si="13"/>
        <v>2882997.7863835548</v>
      </c>
      <c r="H147" s="18">
        <f>G147/'Lask. kunnallisvero 2024'!D147</f>
        <v>1418.1002392442474</v>
      </c>
      <c r="I147" s="71">
        <f t="shared" si="14"/>
        <v>787.57976075575243</v>
      </c>
      <c r="J147" s="71">
        <f t="shared" si="15"/>
        <v>708.82178468017719</v>
      </c>
      <c r="K147" s="45">
        <f>J147*'Lask. kunnallisvero 2024'!D147</f>
        <v>1441034.6882548002</v>
      </c>
      <c r="N147" s="71">
        <v>710.6147539655226</v>
      </c>
      <c r="O147" s="45">
        <v>1444679.7948119075</v>
      </c>
      <c r="Q147" s="79">
        <f t="shared" si="16"/>
        <v>-1.7929692853454071</v>
      </c>
      <c r="R147" s="79">
        <f t="shared" si="17"/>
        <v>-3645.1065571072977</v>
      </c>
      <c r="S147" s="108">
        <v>1446386.5304027605</v>
      </c>
      <c r="U147" s="109">
        <v>710.6147539655226</v>
      </c>
      <c r="V147" s="110">
        <v>1444679.7948119075</v>
      </c>
      <c r="X147" s="111">
        <v>-1.7929692853454071</v>
      </c>
      <c r="Y147" s="111">
        <v>-3645.1065571072977</v>
      </c>
      <c r="Z147" s="112">
        <v>-5351.8421479603276</v>
      </c>
      <c r="AA147" s="113">
        <f t="shared" si="12"/>
        <v>-3.7138884938583993E-3</v>
      </c>
    </row>
    <row r="148" spans="1:27" ht="15" customHeight="1">
      <c r="A148" t="s">
        <v>503</v>
      </c>
      <c r="B148" s="60">
        <v>15</v>
      </c>
      <c r="C148" s="19" t="s">
        <v>504</v>
      </c>
      <c r="D148" s="18">
        <f>'Lask. kunnallisvero 2024'!H148</f>
        <v>8012898.9629999995</v>
      </c>
      <c r="E148" s="18">
        <v>410872.31353129708</v>
      </c>
      <c r="F148" s="18">
        <f>'Lask. kiinteistövero 2024'!V148*1000</f>
        <v>827792.81270000001</v>
      </c>
      <c r="G148" s="18">
        <f t="shared" si="13"/>
        <v>9251564.0892312955</v>
      </c>
      <c r="H148" s="18">
        <f>G148/'Lask. kunnallisvero 2024'!D148</f>
        <v>1583.3585639622274</v>
      </c>
      <c r="I148" s="71">
        <f t="shared" si="14"/>
        <v>622.3214360377724</v>
      </c>
      <c r="J148" s="71">
        <f t="shared" si="15"/>
        <v>560.08929243399518</v>
      </c>
      <c r="K148" s="45">
        <f>J148*'Lask. kunnallisvero 2024'!D148</f>
        <v>3272601.7356918338</v>
      </c>
      <c r="N148" s="71">
        <v>562.60138675995051</v>
      </c>
      <c r="O148" s="45">
        <v>3287279.9028383908</v>
      </c>
      <c r="Q148" s="79">
        <f t="shared" si="16"/>
        <v>-2.5120943259553314</v>
      </c>
      <c r="R148" s="79">
        <f t="shared" si="17"/>
        <v>-14678.167146557011</v>
      </c>
      <c r="S148" s="108">
        <v>3284808.9413912036</v>
      </c>
      <c r="U148" s="109">
        <v>562.60138675995051</v>
      </c>
      <c r="V148" s="110">
        <v>3287279.9028383908</v>
      </c>
      <c r="X148" s="111">
        <v>-2.5120943259553314</v>
      </c>
      <c r="Y148" s="111">
        <v>-14678.167146557011</v>
      </c>
      <c r="Z148" s="112">
        <v>-12207.205699369777</v>
      </c>
      <c r="AA148" s="113">
        <f t="shared" si="12"/>
        <v>-3.730122601303685E-3</v>
      </c>
    </row>
    <row r="149" spans="1:27" ht="15" customHeight="1">
      <c r="A149" t="s">
        <v>315</v>
      </c>
      <c r="B149" s="60">
        <v>9</v>
      </c>
      <c r="C149" s="19" t="s">
        <v>316</v>
      </c>
      <c r="D149" s="18">
        <f>'Lask. kunnallisvero 2024'!H149</f>
        <v>6060770.9436477264</v>
      </c>
      <c r="E149" s="18">
        <v>1185623.47420673</v>
      </c>
      <c r="F149" s="18">
        <f>'Lask. kiinteistövero 2024'!V149*1000</f>
        <v>1023078.18605</v>
      </c>
      <c r="G149" s="18">
        <f t="shared" si="13"/>
        <v>8269472.6039044559</v>
      </c>
      <c r="H149" s="18">
        <f>G149/'Lask. kunnallisvero 2024'!D149</f>
        <v>1881.135715173898</v>
      </c>
      <c r="I149" s="71">
        <f t="shared" si="14"/>
        <v>324.54428482610183</v>
      </c>
      <c r="J149" s="71">
        <f t="shared" si="15"/>
        <v>292.08985634349165</v>
      </c>
      <c r="K149" s="45">
        <f>J149*'Lask. kunnallisvero 2024'!D149</f>
        <v>1284027.0084859892</v>
      </c>
      <c r="N149" s="71">
        <v>291.88423043224793</v>
      </c>
      <c r="O149" s="45">
        <v>1283123.0769801619</v>
      </c>
      <c r="Q149" s="79">
        <f t="shared" si="16"/>
        <v>0.20562591124371465</v>
      </c>
      <c r="R149" s="79">
        <f t="shared" si="17"/>
        <v>903.9315058272332</v>
      </c>
      <c r="S149" s="108">
        <v>1285540.5591736385</v>
      </c>
      <c r="U149" s="109">
        <v>291.88423043224793</v>
      </c>
      <c r="V149" s="110">
        <v>1283123.0769801619</v>
      </c>
      <c r="X149" s="111">
        <v>0.20562591124371465</v>
      </c>
      <c r="Y149" s="111">
        <v>903.9315058272332</v>
      </c>
      <c r="Z149" s="112">
        <v>-1513.5506876492873</v>
      </c>
      <c r="AA149" s="113">
        <f t="shared" si="12"/>
        <v>-1.1787529994668352E-3</v>
      </c>
    </row>
    <row r="150" spans="1:27" ht="15" customHeight="1">
      <c r="A150" t="s">
        <v>59</v>
      </c>
      <c r="B150" s="60">
        <v>1</v>
      </c>
      <c r="C150" s="19" t="s">
        <v>60</v>
      </c>
      <c r="D150" s="18">
        <f>'Lask. kunnallisvero 2024'!H150</f>
        <v>78906769.504746839</v>
      </c>
      <c r="E150" s="18">
        <v>8075880.0582163464</v>
      </c>
      <c r="F150" s="18">
        <f>'Lask. kiinteistövero 2024'!V150*1000</f>
        <v>8813532.0188500006</v>
      </c>
      <c r="G150" s="18">
        <f t="shared" si="13"/>
        <v>95796181.581813186</v>
      </c>
      <c r="H150" s="18">
        <f>G150/'Lask. kunnallisvero 2024'!D150</f>
        <v>2098.7223481610949</v>
      </c>
      <c r="I150" s="71">
        <f t="shared" si="14"/>
        <v>106.95765183890489</v>
      </c>
      <c r="J150" s="71">
        <f t="shared" si="15"/>
        <v>96.261886655014408</v>
      </c>
      <c r="K150" s="45">
        <f>J150*'Lask. kunnallisvero 2024'!D150</f>
        <v>4393873.8163681328</v>
      </c>
      <c r="N150" s="71">
        <v>98.337259733573774</v>
      </c>
      <c r="O150" s="45">
        <v>4488604.2205389747</v>
      </c>
      <c r="Q150" s="79">
        <f t="shared" si="16"/>
        <v>-2.075373078559366</v>
      </c>
      <c r="R150" s="79">
        <f t="shared" si="17"/>
        <v>-94730.40417084191</v>
      </c>
      <c r="S150" s="108">
        <v>4476343.091203087</v>
      </c>
      <c r="U150" s="109">
        <v>98.337259733573774</v>
      </c>
      <c r="V150" s="110">
        <v>4488604.2205389747</v>
      </c>
      <c r="X150" s="111">
        <v>-2.075373078559366</v>
      </c>
      <c r="Y150" s="111">
        <v>-94730.40417084191</v>
      </c>
      <c r="Z150" s="112">
        <v>-82469.27483495418</v>
      </c>
      <c r="AA150" s="113">
        <f t="shared" si="12"/>
        <v>-1.8769149566320781E-2</v>
      </c>
    </row>
    <row r="151" spans="1:27" ht="15" customHeight="1">
      <c r="A151" t="s">
        <v>411</v>
      </c>
      <c r="B151" s="60">
        <v>2</v>
      </c>
      <c r="C151" s="19" t="s">
        <v>412</v>
      </c>
      <c r="D151" s="18">
        <f>'Lask. kunnallisvero 2024'!H151</f>
        <v>26719897.024708856</v>
      </c>
      <c r="E151" s="18">
        <v>2071624.5958776805</v>
      </c>
      <c r="F151" s="18">
        <f>'Lask. kiinteistövero 2024'!V151*1000</f>
        <v>4686330.6268999996</v>
      </c>
      <c r="G151" s="18">
        <f t="shared" si="13"/>
        <v>33477852.247486535</v>
      </c>
      <c r="H151" s="18">
        <f>G151/'Lask. kunnallisvero 2024'!D151</f>
        <v>2232.0056168735605</v>
      </c>
      <c r="I151" s="71">
        <f t="shared" si="14"/>
        <v>-26.325616873560648</v>
      </c>
      <c r="J151" s="71">
        <f t="shared" si="15"/>
        <v>-2.6325616873560649</v>
      </c>
      <c r="K151" s="45">
        <f>J151*'Lask. kunnallisvero 2024'!D151</f>
        <v>-39485.792748653614</v>
      </c>
      <c r="N151" s="71">
        <v>-2.1437528646116335</v>
      </c>
      <c r="O151" s="45">
        <v>-32154.149216309892</v>
      </c>
      <c r="Q151" s="79">
        <f t="shared" si="16"/>
        <v>-0.48880882274443138</v>
      </c>
      <c r="R151" s="79">
        <f t="shared" si="17"/>
        <v>-7331.6435323437217</v>
      </c>
      <c r="S151" s="108">
        <v>-32754.454325028521</v>
      </c>
      <c r="U151" s="109">
        <v>-2.1437528646116335</v>
      </c>
      <c r="V151" s="110">
        <v>-32154.149216309892</v>
      </c>
      <c r="X151" s="111">
        <v>-0.48880882274443138</v>
      </c>
      <c r="Y151" s="111">
        <v>-7331.6435323437217</v>
      </c>
      <c r="Z151" s="112">
        <v>-6731.3384236250931</v>
      </c>
      <c r="AA151" s="113">
        <f t="shared" si="12"/>
        <v>0.17047494693783546</v>
      </c>
    </row>
    <row r="152" spans="1:27" ht="15" customHeight="1">
      <c r="A152" t="s">
        <v>363</v>
      </c>
      <c r="B152" s="60">
        <v>15</v>
      </c>
      <c r="C152" s="19" t="s">
        <v>364</v>
      </c>
      <c r="D152" s="18">
        <f>'Lask. kunnallisvero 2024'!H152</f>
        <v>8100475.0755168535</v>
      </c>
      <c r="E152" s="18">
        <v>1051032.9636178527</v>
      </c>
      <c r="F152" s="18">
        <f>'Lask. kiinteistövero 2024'!V152*1000</f>
        <v>975545.39980000001</v>
      </c>
      <c r="G152" s="18">
        <f t="shared" si="13"/>
        <v>10127053.438934706</v>
      </c>
      <c r="H152" s="18">
        <f>G152/'Lask. kunnallisvero 2024'!D152</f>
        <v>1856.1314954059212</v>
      </c>
      <c r="I152" s="71">
        <f t="shared" si="14"/>
        <v>349.54850459407862</v>
      </c>
      <c r="J152" s="71">
        <f t="shared" si="15"/>
        <v>314.59365413467077</v>
      </c>
      <c r="K152" s="45">
        <f>J152*'Lask. kunnallisvero 2024'!D152</f>
        <v>1716422.9769587638</v>
      </c>
      <c r="N152" s="71">
        <v>314.94217785859064</v>
      </c>
      <c r="O152" s="45">
        <v>1718324.5223964704</v>
      </c>
      <c r="Q152" s="79">
        <f t="shared" si="16"/>
        <v>-0.34852372391986819</v>
      </c>
      <c r="R152" s="79">
        <f t="shared" si="17"/>
        <v>-1901.5454377066344</v>
      </c>
      <c r="S152" s="108">
        <v>1720893.883023916</v>
      </c>
      <c r="U152" s="109">
        <v>314.94217785859064</v>
      </c>
      <c r="V152" s="110">
        <v>1718324.5223964704</v>
      </c>
      <c r="X152" s="111">
        <v>-0.34852372391986819</v>
      </c>
      <c r="Y152" s="111">
        <v>-1901.5454377066344</v>
      </c>
      <c r="Z152" s="112">
        <v>-4470.9060651522595</v>
      </c>
      <c r="AA152" s="113">
        <f t="shared" si="12"/>
        <v>-2.6047810622262901E-3</v>
      </c>
    </row>
    <row r="153" spans="1:27" ht="15" customHeight="1">
      <c r="A153" t="s">
        <v>37</v>
      </c>
      <c r="B153" s="60">
        <v>2</v>
      </c>
      <c r="C153" s="19" t="s">
        <v>38</v>
      </c>
      <c r="D153" s="18">
        <f>'Lask. kunnallisvero 2024'!H153</f>
        <v>2692535.513188235</v>
      </c>
      <c r="E153" s="18">
        <v>219340.98808753031</v>
      </c>
      <c r="F153" s="18">
        <f>'Lask. kiinteistövero 2024'!V153*1000</f>
        <v>243846.86460000003</v>
      </c>
      <c r="G153" s="18">
        <f t="shared" si="13"/>
        <v>3155723.3658757652</v>
      </c>
      <c r="H153" s="18">
        <f>G153/'Lask. kunnallisvero 2024'!D153</f>
        <v>1635.0898268786348</v>
      </c>
      <c r="I153" s="71">
        <f t="shared" si="14"/>
        <v>570.59017312136507</v>
      </c>
      <c r="J153" s="71">
        <f t="shared" si="15"/>
        <v>513.53115580922861</v>
      </c>
      <c r="K153" s="45">
        <f>J153*'Lask. kunnallisvero 2024'!D153</f>
        <v>991115.13071181125</v>
      </c>
      <c r="N153" s="71">
        <v>519.2567417381822</v>
      </c>
      <c r="O153" s="45">
        <v>1002165.5115546916</v>
      </c>
      <c r="Q153" s="79">
        <f t="shared" si="16"/>
        <v>-5.725585928953592</v>
      </c>
      <c r="R153" s="79">
        <f t="shared" si="17"/>
        <v>-11050.380842880346</v>
      </c>
      <c r="S153" s="108">
        <v>1000307.1446906913</v>
      </c>
      <c r="U153" s="109">
        <v>519.2567417381822</v>
      </c>
      <c r="V153" s="110">
        <v>1002165.5115546916</v>
      </c>
      <c r="X153" s="111">
        <v>-5.725585928953592</v>
      </c>
      <c r="Y153" s="111">
        <v>-11050.380842880346</v>
      </c>
      <c r="Z153" s="112">
        <v>-9192.0139788800152</v>
      </c>
      <c r="AA153" s="113">
        <f t="shared" si="12"/>
        <v>-9.2744159523408566E-3</v>
      </c>
    </row>
    <row r="154" spans="1:27" ht="15" customHeight="1">
      <c r="A154" t="s">
        <v>479</v>
      </c>
      <c r="B154" s="60">
        <v>2</v>
      </c>
      <c r="C154" s="19" t="s">
        <v>480</v>
      </c>
      <c r="D154" s="18">
        <f>'Lask. kunnallisvero 2024'!H154</f>
        <v>17914637.811555557</v>
      </c>
      <c r="E154" s="18">
        <v>1263134.118300905</v>
      </c>
      <c r="F154" s="18">
        <f>'Lask. kiinteistövero 2024'!V154*1000</f>
        <v>1491661.46105</v>
      </c>
      <c r="G154" s="18">
        <f t="shared" si="13"/>
        <v>20669433.390906461</v>
      </c>
      <c r="H154" s="18">
        <f>G154/'Lask. kunnallisvero 2024'!D154</f>
        <v>2148.8131189215574</v>
      </c>
      <c r="I154" s="71">
        <f t="shared" si="14"/>
        <v>56.866881078442475</v>
      </c>
      <c r="J154" s="71">
        <f t="shared" si="15"/>
        <v>51.180192970598227</v>
      </c>
      <c r="K154" s="45">
        <f>J154*'Lask. kunnallisvero 2024'!D154</f>
        <v>492302.27618418436</v>
      </c>
      <c r="N154" s="71">
        <v>53.439679745670311</v>
      </c>
      <c r="O154" s="45">
        <v>514036.27947360271</v>
      </c>
      <c r="Q154" s="79">
        <f t="shared" si="16"/>
        <v>-2.2594867750720837</v>
      </c>
      <c r="R154" s="79">
        <f t="shared" si="17"/>
        <v>-21734.003289418353</v>
      </c>
      <c r="S154" s="108">
        <v>502009.11115591874</v>
      </c>
      <c r="U154" s="109">
        <v>53.439679745670311</v>
      </c>
      <c r="V154" s="110">
        <v>514036.27947360271</v>
      </c>
      <c r="X154" s="111">
        <v>-2.2594867750720837</v>
      </c>
      <c r="Y154" s="111">
        <v>-21734.003289418353</v>
      </c>
      <c r="Z154" s="112">
        <v>-9706.8349717343808</v>
      </c>
      <c r="AA154" s="113">
        <f t="shared" si="12"/>
        <v>-1.971722545540857E-2</v>
      </c>
    </row>
    <row r="155" spans="1:27" ht="15" customHeight="1">
      <c r="A155" t="s">
        <v>415</v>
      </c>
      <c r="B155" s="60">
        <v>17</v>
      </c>
      <c r="C155" s="19" t="s">
        <v>416</v>
      </c>
      <c r="D155" s="18">
        <f>'Lask. kunnallisvero 2024'!H155</f>
        <v>1045708.8062399999</v>
      </c>
      <c r="E155" s="18">
        <v>112577.10577311137</v>
      </c>
      <c r="F155" s="18">
        <f>'Lask. kiinteistövero 2024'!V155*1000</f>
        <v>110438.61959999999</v>
      </c>
      <c r="G155" s="18">
        <f t="shared" si="13"/>
        <v>1268724.5316131115</v>
      </c>
      <c r="H155" s="18">
        <f>G155/'Lask. kunnallisvero 2024'!D155</f>
        <v>1202.5824944200108</v>
      </c>
      <c r="I155" s="71">
        <f t="shared" si="14"/>
        <v>1003.097505579989</v>
      </c>
      <c r="J155" s="71">
        <f t="shared" si="15"/>
        <v>902.78775502199017</v>
      </c>
      <c r="K155" s="45">
        <f>J155*'Lask. kunnallisvero 2024'!D155</f>
        <v>952441.08154819964</v>
      </c>
      <c r="N155" s="71">
        <v>904.70637276306593</v>
      </c>
      <c r="O155" s="45">
        <v>954465.22326503461</v>
      </c>
      <c r="Q155" s="79">
        <f t="shared" si="16"/>
        <v>-1.9186177410757637</v>
      </c>
      <c r="R155" s="79">
        <f t="shared" si="17"/>
        <v>-2024.1417168349726</v>
      </c>
      <c r="S155" s="108">
        <v>954052.43853474373</v>
      </c>
      <c r="U155" s="109">
        <v>904.70637276306593</v>
      </c>
      <c r="V155" s="110">
        <v>954465.22326503461</v>
      </c>
      <c r="X155" s="111">
        <v>-1.9186177410757637</v>
      </c>
      <c r="Y155" s="111">
        <v>-2024.1417168349726</v>
      </c>
      <c r="Z155" s="112">
        <v>-1611.356986544095</v>
      </c>
      <c r="AA155" s="113">
        <f t="shared" si="12"/>
        <v>-1.6918180218820705E-3</v>
      </c>
    </row>
    <row r="156" spans="1:27" ht="15" customHeight="1">
      <c r="A156" t="s">
        <v>435</v>
      </c>
      <c r="B156" s="60">
        <v>4</v>
      </c>
      <c r="C156" s="19" t="s">
        <v>436</v>
      </c>
      <c r="D156" s="18">
        <f>'Lask. kunnallisvero 2024'!H156</f>
        <v>3856908.2157341773</v>
      </c>
      <c r="E156" s="18">
        <v>2411655.2551453109</v>
      </c>
      <c r="F156" s="18">
        <f>'Lask. kiinteistövero 2024'!V156*1000</f>
        <v>700480.01565000007</v>
      </c>
      <c r="G156" s="18">
        <f t="shared" si="13"/>
        <v>6969043.4865294881</v>
      </c>
      <c r="H156" s="18">
        <f>G156/'Lask. kunnallisvero 2024'!D156</f>
        <v>2349.6437918170896</v>
      </c>
      <c r="I156" s="71">
        <f t="shared" si="14"/>
        <v>-143.96379181708971</v>
      </c>
      <c r="J156" s="71">
        <f t="shared" si="15"/>
        <v>-14.396379181708971</v>
      </c>
      <c r="K156" s="45">
        <f>J156*'Lask. kunnallisvero 2024'!D156</f>
        <v>-42699.660652948805</v>
      </c>
      <c r="N156" s="71">
        <v>-15.145479622745778</v>
      </c>
      <c r="O156" s="45">
        <v>-44921.492561063977</v>
      </c>
      <c r="Q156" s="79">
        <f t="shared" si="16"/>
        <v>0.7491004410368074</v>
      </c>
      <c r="R156" s="79">
        <f t="shared" si="17"/>
        <v>2221.8319081151712</v>
      </c>
      <c r="S156" s="108">
        <v>-44793.048886004835</v>
      </c>
      <c r="U156" s="109">
        <v>-15.145479622745778</v>
      </c>
      <c r="V156" s="110">
        <v>-44921.492561063977</v>
      </c>
      <c r="X156" s="111">
        <v>0.7491004410368074</v>
      </c>
      <c r="Y156" s="111">
        <v>2221.8319081151712</v>
      </c>
      <c r="Z156" s="112">
        <v>2093.38823305603</v>
      </c>
      <c r="AA156" s="113">
        <f t="shared" si="12"/>
        <v>-4.9025875171948521E-2</v>
      </c>
    </row>
    <row r="157" spans="1:27" ht="15" customHeight="1">
      <c r="A157" t="s">
        <v>55</v>
      </c>
      <c r="B157" s="60">
        <v>8</v>
      </c>
      <c r="C157" s="19" t="s">
        <v>56</v>
      </c>
      <c r="D157" s="18">
        <f>'Lask. kunnallisvero 2024'!H157</f>
        <v>2086405.8488089887</v>
      </c>
      <c r="E157" s="18">
        <v>442360.52410102461</v>
      </c>
      <c r="F157" s="18">
        <f>'Lask. kiinteistövero 2024'!V157*1000</f>
        <v>294418.30390000006</v>
      </c>
      <c r="G157" s="18">
        <f t="shared" si="13"/>
        <v>2823184.6768100136</v>
      </c>
      <c r="H157" s="18">
        <f>G157/'Lask. kunnallisvero 2024'!D157</f>
        <v>1611.4067790011493</v>
      </c>
      <c r="I157" s="71">
        <f t="shared" si="14"/>
        <v>594.27322099885055</v>
      </c>
      <c r="J157" s="71">
        <f t="shared" si="15"/>
        <v>534.84589889896552</v>
      </c>
      <c r="K157" s="45">
        <f>J157*'Lask. kunnallisvero 2024'!D157</f>
        <v>937050.01487098762</v>
      </c>
      <c r="N157" s="71">
        <v>534.5776520773619</v>
      </c>
      <c r="O157" s="45">
        <v>936580.04643953801</v>
      </c>
      <c r="Q157" s="79">
        <f t="shared" si="16"/>
        <v>0.26824682160361135</v>
      </c>
      <c r="R157" s="79">
        <f t="shared" si="17"/>
        <v>469.96843144961167</v>
      </c>
      <c r="S157" s="108">
        <v>937926.50397913682</v>
      </c>
      <c r="U157" s="109">
        <v>534.5776520773619</v>
      </c>
      <c r="V157" s="110">
        <v>936580.04643953801</v>
      </c>
      <c r="X157" s="111">
        <v>0.26824682160361135</v>
      </c>
      <c r="Y157" s="111">
        <v>469.96843144961167</v>
      </c>
      <c r="Z157" s="112">
        <v>-876.48910814919509</v>
      </c>
      <c r="AA157" s="113">
        <f t="shared" si="12"/>
        <v>-9.3537067844758472E-4</v>
      </c>
    </row>
    <row r="158" spans="1:27" ht="15" customHeight="1">
      <c r="A158" t="s">
        <v>341</v>
      </c>
      <c r="B158" s="60">
        <v>10</v>
      </c>
      <c r="C158" s="19" t="s">
        <v>342</v>
      </c>
      <c r="D158" s="18">
        <f>'Lask. kunnallisvero 2024'!H158</f>
        <v>79698601.001968086</v>
      </c>
      <c r="E158" s="18">
        <v>12627131.544310451</v>
      </c>
      <c r="F158" s="18">
        <f>'Lask. kiinteistövero 2024'!V158*1000</f>
        <v>10180337.156849999</v>
      </c>
      <c r="G158" s="18">
        <f t="shared" si="13"/>
        <v>102506069.70312853</v>
      </c>
      <c r="H158" s="18">
        <f>G158/'Lask. kunnallisvero 2024'!D158</f>
        <v>1974.3459947828064</v>
      </c>
      <c r="I158" s="71">
        <f t="shared" si="14"/>
        <v>231.33400521719341</v>
      </c>
      <c r="J158" s="71">
        <f t="shared" si="15"/>
        <v>208.20060469547406</v>
      </c>
      <c r="K158" s="45">
        <f>J158*'Lask. kunnallisvero 2024'!D158</f>
        <v>10809567.195184318</v>
      </c>
      <c r="N158" s="71">
        <v>208.54094237610431</v>
      </c>
      <c r="O158" s="45">
        <v>10827237.18722496</v>
      </c>
      <c r="Q158" s="79">
        <f t="shared" si="16"/>
        <v>-0.34033768063025605</v>
      </c>
      <c r="R158" s="79">
        <f t="shared" si="17"/>
        <v>-17669.992040641606</v>
      </c>
      <c r="S158" s="108">
        <v>10831585.894036431</v>
      </c>
      <c r="U158" s="109">
        <v>208.54094237610431</v>
      </c>
      <c r="V158" s="110">
        <v>10827237.18722496</v>
      </c>
      <c r="X158" s="111">
        <v>-0.34033768063025605</v>
      </c>
      <c r="Y158" s="111">
        <v>-17669.992040641606</v>
      </c>
      <c r="Z158" s="112">
        <v>-22018.698852112517</v>
      </c>
      <c r="AA158" s="113">
        <f t="shared" si="12"/>
        <v>-2.0369639648405058E-3</v>
      </c>
    </row>
    <row r="159" spans="1:27" ht="15" customHeight="1">
      <c r="A159" t="s">
        <v>255</v>
      </c>
      <c r="B159" s="60">
        <v>17</v>
      </c>
      <c r="C159" s="19" t="s">
        <v>256</v>
      </c>
      <c r="D159" s="18">
        <f>'Lask. kunnallisvero 2024'!H159</f>
        <v>11960813.256989362</v>
      </c>
      <c r="E159" s="18">
        <v>694112.02101517655</v>
      </c>
      <c r="F159" s="18">
        <f>'Lask. kiinteistövero 2024'!V159*1000</f>
        <v>1090364.8171999999</v>
      </c>
      <c r="G159" s="18">
        <f t="shared" si="13"/>
        <v>13745290.095204538</v>
      </c>
      <c r="H159" s="18">
        <f>G159/'Lask. kunnallisvero 2024'!D159</f>
        <v>1557.1870505499646</v>
      </c>
      <c r="I159" s="71">
        <f t="shared" si="14"/>
        <v>648.49294945003521</v>
      </c>
      <c r="J159" s="71">
        <f t="shared" si="15"/>
        <v>583.64365450503169</v>
      </c>
      <c r="K159" s="45">
        <f>J159*'Lask. kunnallisvero 2024'!D159</f>
        <v>5151822.5383159146</v>
      </c>
      <c r="N159" s="71">
        <v>586.03520965223447</v>
      </c>
      <c r="O159" s="45">
        <v>5172932.7956002736</v>
      </c>
      <c r="Q159" s="79">
        <f t="shared" si="16"/>
        <v>-2.3915551472027801</v>
      </c>
      <c r="R159" s="79">
        <f t="shared" si="17"/>
        <v>-21110.257284359075</v>
      </c>
      <c r="S159" s="108">
        <v>5172940.0398979746</v>
      </c>
      <c r="U159" s="109">
        <v>586.03520965223447</v>
      </c>
      <c r="V159" s="110">
        <v>5172932.7956002736</v>
      </c>
      <c r="X159" s="111">
        <v>-2.3915551472027801</v>
      </c>
      <c r="Y159" s="111">
        <v>-21110.257284359075</v>
      </c>
      <c r="Z159" s="112">
        <v>-21117.501582060009</v>
      </c>
      <c r="AA159" s="113">
        <f t="shared" si="12"/>
        <v>-4.0990351327130792E-3</v>
      </c>
    </row>
    <row r="160" spans="1:27" ht="15" customHeight="1">
      <c r="A160" t="s">
        <v>27</v>
      </c>
      <c r="B160" s="60">
        <v>13</v>
      </c>
      <c r="C160" s="19" t="s">
        <v>28</v>
      </c>
      <c r="D160" s="18">
        <f>'Lask. kunnallisvero 2024'!H160</f>
        <v>1685608.8996122447</v>
      </c>
      <c r="E160" s="18">
        <v>884656.01328438544</v>
      </c>
      <c r="F160" s="18">
        <f>'Lask. kiinteistövero 2024'!V160*1000</f>
        <v>288800.25614999997</v>
      </c>
      <c r="G160" s="18">
        <f t="shared" si="13"/>
        <v>2859065.1690466302</v>
      </c>
      <c r="H160" s="18">
        <f>G160/'Lask. kunnallisvero 2024'!D160</f>
        <v>1999.3462720605805</v>
      </c>
      <c r="I160" s="71">
        <f t="shared" si="14"/>
        <v>206.3337279394193</v>
      </c>
      <c r="J160" s="71">
        <f t="shared" si="15"/>
        <v>185.70035514547737</v>
      </c>
      <c r="K160" s="45">
        <f>J160*'Lask. kunnallisvero 2024'!D160</f>
        <v>265551.50785803265</v>
      </c>
      <c r="N160" s="71">
        <v>178.36650804127575</v>
      </c>
      <c r="O160" s="45">
        <v>255064.10649902432</v>
      </c>
      <c r="Q160" s="79">
        <f t="shared" si="16"/>
        <v>7.3338471042016238</v>
      </c>
      <c r="R160" s="79">
        <f t="shared" si="17"/>
        <v>10487.401359008334</v>
      </c>
      <c r="S160" s="108">
        <v>256563.55556210555</v>
      </c>
      <c r="U160" s="109">
        <v>178.36650804127575</v>
      </c>
      <c r="V160" s="110">
        <v>255064.10649902432</v>
      </c>
      <c r="X160" s="111">
        <v>7.3338471042016238</v>
      </c>
      <c r="Y160" s="111">
        <v>10487.401359008334</v>
      </c>
      <c r="Z160" s="112">
        <v>8987.952295927098</v>
      </c>
      <c r="AA160" s="113">
        <f t="shared" si="12"/>
        <v>3.3846361364787192E-2</v>
      </c>
    </row>
    <row r="161" spans="1:27" ht="15" customHeight="1">
      <c r="A161" t="s">
        <v>565</v>
      </c>
      <c r="B161" s="60">
        <v>19</v>
      </c>
      <c r="C161" s="19" t="s">
        <v>566</v>
      </c>
      <c r="D161" s="18">
        <f>'Lask. kunnallisvero 2024'!H161</f>
        <v>3418220.9689887636</v>
      </c>
      <c r="E161" s="18">
        <v>645097.48228905769</v>
      </c>
      <c r="F161" s="18">
        <f>'Lask. kiinteistövero 2024'!V161*1000</f>
        <v>666085.06160000002</v>
      </c>
      <c r="G161" s="18">
        <f t="shared" si="13"/>
        <v>4729403.512877821</v>
      </c>
      <c r="H161" s="18">
        <f>G161/'Lask. kunnallisvero 2024'!D161</f>
        <v>2034.1520485496005</v>
      </c>
      <c r="I161" s="71">
        <f t="shared" si="14"/>
        <v>171.52795145039931</v>
      </c>
      <c r="J161" s="71">
        <f t="shared" si="15"/>
        <v>154.37515630535938</v>
      </c>
      <c r="K161" s="45">
        <f>J161*'Lask. kunnallisvero 2024'!D161</f>
        <v>358922.23840996058</v>
      </c>
      <c r="N161" s="71">
        <v>153.97506538557721</v>
      </c>
      <c r="O161" s="45">
        <v>357992.02702146699</v>
      </c>
      <c r="Q161" s="79">
        <f t="shared" si="16"/>
        <v>0.4000909197821727</v>
      </c>
      <c r="R161" s="79">
        <f t="shared" si="17"/>
        <v>930.21138849359704</v>
      </c>
      <c r="S161" s="108">
        <v>361254.56231389468</v>
      </c>
      <c r="U161" s="109">
        <v>153.97506538557721</v>
      </c>
      <c r="V161" s="110">
        <v>357992.02702146699</v>
      </c>
      <c r="X161" s="111">
        <v>0.4000909197821727</v>
      </c>
      <c r="Y161" s="111">
        <v>930.21138849359704</v>
      </c>
      <c r="Z161" s="112">
        <v>-2332.3239039340988</v>
      </c>
      <c r="AA161" s="113">
        <f t="shared" si="12"/>
        <v>-6.4981315013145574E-3</v>
      </c>
    </row>
    <row r="162" spans="1:27" ht="15" customHeight="1">
      <c r="A162" t="s">
        <v>371</v>
      </c>
      <c r="B162" s="60">
        <v>15</v>
      </c>
      <c r="C162" s="19" t="s">
        <v>372</v>
      </c>
      <c r="D162" s="18">
        <f>'Lask. kunnallisvero 2024'!H162</f>
        <v>34068420.124928571</v>
      </c>
      <c r="E162" s="18">
        <v>2449797.9848605427</v>
      </c>
      <c r="F162" s="18">
        <f>'Lask. kiinteistövero 2024'!V162*1000</f>
        <v>2950142.3776500006</v>
      </c>
      <c r="G162" s="18">
        <f t="shared" si="13"/>
        <v>39468360.487439111</v>
      </c>
      <c r="H162" s="18">
        <f>G162/'Lask. kunnallisvero 2024'!D162</f>
        <v>1997.0834634134044</v>
      </c>
      <c r="I162" s="71">
        <f t="shared" si="14"/>
        <v>208.59653658659545</v>
      </c>
      <c r="J162" s="71">
        <f t="shared" si="15"/>
        <v>187.73688292793591</v>
      </c>
      <c r="K162" s="45">
        <f>J162*'Lask. kunnallisvero 2024'!D162</f>
        <v>3710244.0173047972</v>
      </c>
      <c r="N162" s="71">
        <v>189.99202870532685</v>
      </c>
      <c r="O162" s="45">
        <v>3754812.4633033746</v>
      </c>
      <c r="Q162" s="79">
        <f t="shared" si="16"/>
        <v>-2.2551457773909362</v>
      </c>
      <c r="R162" s="79">
        <f t="shared" si="17"/>
        <v>-44568.445998577401</v>
      </c>
      <c r="S162" s="108">
        <v>3758168.7772982237</v>
      </c>
      <c r="U162" s="109">
        <v>189.99202870532685</v>
      </c>
      <c r="V162" s="110">
        <v>3754812.4633033746</v>
      </c>
      <c r="X162" s="111">
        <v>-2.2551457773909362</v>
      </c>
      <c r="Y162" s="111">
        <v>-44568.445998577401</v>
      </c>
      <c r="Z162" s="112">
        <v>-47924.759993426502</v>
      </c>
      <c r="AA162" s="113">
        <f t="shared" si="12"/>
        <v>-1.2916875485790852E-2</v>
      </c>
    </row>
    <row r="163" spans="1:27" ht="15" customHeight="1">
      <c r="A163" t="s">
        <v>331</v>
      </c>
      <c r="B163" s="60">
        <v>13</v>
      </c>
      <c r="C163" s="19" t="s">
        <v>332</v>
      </c>
      <c r="D163" s="18">
        <f>'Lask. kunnallisvero 2024'!H163</f>
        <v>18485307.816</v>
      </c>
      <c r="E163" s="18">
        <v>2375076.8563779765</v>
      </c>
      <c r="F163" s="18">
        <f>'Lask. kiinteistövero 2024'!V163*1000</f>
        <v>1488880.32935</v>
      </c>
      <c r="G163" s="18">
        <f t="shared" si="13"/>
        <v>22349265.001727976</v>
      </c>
      <c r="H163" s="18">
        <f>G163/'Lask. kunnallisvero 2024'!D163</f>
        <v>2118.2129657594519</v>
      </c>
      <c r="I163" s="71">
        <f t="shared" si="14"/>
        <v>87.467034240547946</v>
      </c>
      <c r="J163" s="71">
        <f t="shared" si="15"/>
        <v>78.720330816493146</v>
      </c>
      <c r="K163" s="45">
        <f>J163*'Lask. kunnallisvero 2024'!D163</f>
        <v>830578.21044481918</v>
      </c>
      <c r="N163" s="71">
        <v>79.406759793423959</v>
      </c>
      <c r="O163" s="45">
        <v>837820.72258041624</v>
      </c>
      <c r="Q163" s="79">
        <f t="shared" si="16"/>
        <v>-0.68642897693081295</v>
      </c>
      <c r="R163" s="79">
        <f t="shared" si="17"/>
        <v>-7242.5121355970623</v>
      </c>
      <c r="S163" s="108">
        <v>839656.91623446264</v>
      </c>
      <c r="U163" s="109">
        <v>79.406759793423959</v>
      </c>
      <c r="V163" s="110">
        <v>837820.72258041624</v>
      </c>
      <c r="X163" s="111">
        <v>-0.68642897693081295</v>
      </c>
      <c r="Y163" s="111">
        <v>-7242.5121355970623</v>
      </c>
      <c r="Z163" s="112">
        <v>-9078.7057896434562</v>
      </c>
      <c r="AA163" s="113">
        <f t="shared" si="12"/>
        <v>-1.0930585073717889E-2</v>
      </c>
    </row>
    <row r="164" spans="1:27" ht="15" customHeight="1">
      <c r="A164" t="s">
        <v>213</v>
      </c>
      <c r="B164" s="60">
        <v>2</v>
      </c>
      <c r="C164" s="19" t="s">
        <v>214</v>
      </c>
      <c r="D164" s="18">
        <f>'Lask. kunnallisvero 2024'!H164</f>
        <v>11346498.086241757</v>
      </c>
      <c r="E164" s="18">
        <v>985881.61515519698</v>
      </c>
      <c r="F164" s="18">
        <f>'Lask. kiinteistövero 2024'!V164*1000</f>
        <v>1088506.5139000001</v>
      </c>
      <c r="G164" s="18">
        <f t="shared" si="13"/>
        <v>13420886.215296956</v>
      </c>
      <c r="H164" s="18">
        <f>G164/'Lask. kunnallisvero 2024'!D164</f>
        <v>1785.8797359011253</v>
      </c>
      <c r="I164" s="71">
        <f t="shared" si="14"/>
        <v>419.80026409887455</v>
      </c>
      <c r="J164" s="71">
        <f t="shared" si="15"/>
        <v>377.82023768898711</v>
      </c>
      <c r="K164" s="45">
        <f>J164*'Lask. kunnallisvero 2024'!D164</f>
        <v>2839319.0862327381</v>
      </c>
      <c r="N164" s="71">
        <v>379.39853111408644</v>
      </c>
      <c r="O164" s="45">
        <v>2851179.9613223597</v>
      </c>
      <c r="Q164" s="79">
        <f t="shared" si="16"/>
        <v>-1.5782934250993321</v>
      </c>
      <c r="R164" s="79">
        <f t="shared" si="17"/>
        <v>-11860.875089621637</v>
      </c>
      <c r="S164" s="108">
        <v>2855990.5795537517</v>
      </c>
      <c r="U164" s="109">
        <v>379.39853111408644</v>
      </c>
      <c r="V164" s="110">
        <v>2851179.9613223597</v>
      </c>
      <c r="X164" s="111">
        <v>-1.5782934250993321</v>
      </c>
      <c r="Y164" s="111">
        <v>-11860.875089621637</v>
      </c>
      <c r="Z164" s="112">
        <v>-16671.493321013637</v>
      </c>
      <c r="AA164" s="113">
        <f t="shared" si="12"/>
        <v>-5.871651904800065E-3</v>
      </c>
    </row>
    <row r="165" spans="1:27" ht="15" customHeight="1">
      <c r="A165" t="s">
        <v>13</v>
      </c>
      <c r="B165" s="60">
        <v>1</v>
      </c>
      <c r="C165" s="19" t="s">
        <v>14</v>
      </c>
      <c r="D165" s="18">
        <f>'Lask. kunnallisvero 2024'!H165</f>
        <v>2406441.8702727272</v>
      </c>
      <c r="E165" s="18">
        <v>336978.01005053817</v>
      </c>
      <c r="F165" s="18">
        <f>'Lask. kiinteistövero 2024'!V165*1000</f>
        <v>231226.82325000002</v>
      </c>
      <c r="G165" s="18">
        <f t="shared" si="13"/>
        <v>2974646.7035732651</v>
      </c>
      <c r="H165" s="18">
        <f>G165/'Lask. kunnallisvero 2024'!D165</f>
        <v>1734.4878738036532</v>
      </c>
      <c r="I165" s="71">
        <f t="shared" si="14"/>
        <v>471.19212619634663</v>
      </c>
      <c r="J165" s="71">
        <f t="shared" si="15"/>
        <v>424.07291357671193</v>
      </c>
      <c r="K165" s="45">
        <f>J165*'Lask. kunnallisvero 2024'!D165</f>
        <v>727285.04678406101</v>
      </c>
      <c r="N165" s="71">
        <v>426.13739198225477</v>
      </c>
      <c r="O165" s="45">
        <v>730825.62724956695</v>
      </c>
      <c r="Q165" s="79">
        <f t="shared" si="16"/>
        <v>-2.0644784055428431</v>
      </c>
      <c r="R165" s="79">
        <f t="shared" si="17"/>
        <v>-3540.5804655059474</v>
      </c>
      <c r="S165" s="108">
        <v>729256.12711783161</v>
      </c>
      <c r="U165" s="109">
        <v>426.13739198225477</v>
      </c>
      <c r="V165" s="110">
        <v>730825.62724956695</v>
      </c>
      <c r="X165" s="111">
        <v>-2.0644784055428431</v>
      </c>
      <c r="Y165" s="111">
        <v>-3540.5804655059474</v>
      </c>
      <c r="Z165" s="112">
        <v>-1971.080333770602</v>
      </c>
      <c r="AA165" s="113">
        <f t="shared" ref="AA165:AA228" si="18">Z165/K165</f>
        <v>-2.7101895501446182E-3</v>
      </c>
    </row>
    <row r="166" spans="1:27" ht="15" customHeight="1">
      <c r="A166" t="s">
        <v>395</v>
      </c>
      <c r="B166" s="60">
        <v>1</v>
      </c>
      <c r="C166" s="19" t="s">
        <v>396</v>
      </c>
      <c r="D166" s="18">
        <f>'Lask. kunnallisvero 2024'!H166</f>
        <v>35321403.456</v>
      </c>
      <c r="E166" s="18">
        <v>3033145.893970984</v>
      </c>
      <c r="F166" s="18">
        <f>'Lask. kiinteistövero 2024'!V166*1000</f>
        <v>4077232.0719500002</v>
      </c>
      <c r="G166" s="18">
        <f t="shared" si="13"/>
        <v>42431781.421920985</v>
      </c>
      <c r="H166" s="18">
        <f>G166/'Lask. kunnallisvero 2024'!D166</f>
        <v>2024.7068484001043</v>
      </c>
      <c r="I166" s="71">
        <f t="shared" si="14"/>
        <v>180.97315159989557</v>
      </c>
      <c r="J166" s="71">
        <f t="shared" si="15"/>
        <v>162.87583643990601</v>
      </c>
      <c r="K166" s="45">
        <f>J166*'Lask. kunnallisvero 2024'!D166</f>
        <v>3413388.9042711104</v>
      </c>
      <c r="N166" s="71">
        <v>165.26136134253656</v>
      </c>
      <c r="O166" s="45">
        <v>3463382.3496555388</v>
      </c>
      <c r="Q166" s="79">
        <f t="shared" si="16"/>
        <v>-2.3855249026305501</v>
      </c>
      <c r="R166" s="79">
        <f t="shared" si="17"/>
        <v>-49993.445384428371</v>
      </c>
      <c r="S166" s="108">
        <v>3454149.4874267848</v>
      </c>
      <c r="U166" s="109">
        <v>165.26136134253656</v>
      </c>
      <c r="V166" s="110">
        <v>3463382.3496555388</v>
      </c>
      <c r="X166" s="111">
        <v>-2.3855249026305501</v>
      </c>
      <c r="Y166" s="111">
        <v>-49993.445384428371</v>
      </c>
      <c r="Z166" s="112">
        <v>-40760.583155674394</v>
      </c>
      <c r="AA166" s="113">
        <f t="shared" si="18"/>
        <v>-1.1941382684132895E-2</v>
      </c>
    </row>
    <row r="167" spans="1:27" ht="15" customHeight="1">
      <c r="A167" t="s">
        <v>131</v>
      </c>
      <c r="B167" s="60">
        <v>10</v>
      </c>
      <c r="C167" s="19" t="s">
        <v>132</v>
      </c>
      <c r="D167" s="18">
        <f>'Lask. kunnallisvero 2024'!H167</f>
        <v>9576719.7503333334</v>
      </c>
      <c r="E167" s="18">
        <v>2386012.369668826</v>
      </c>
      <c r="F167" s="18">
        <f>'Lask. kiinteistövero 2024'!V167*1000</f>
        <v>2157833.2933499999</v>
      </c>
      <c r="G167" s="18">
        <f t="shared" si="13"/>
        <v>14120565.41335216</v>
      </c>
      <c r="H167" s="18">
        <f>G167/'Lask. kunnallisvero 2024'!D167</f>
        <v>1989.0921838783152</v>
      </c>
      <c r="I167" s="71">
        <f t="shared" si="14"/>
        <v>216.58781612168468</v>
      </c>
      <c r="J167" s="71">
        <f t="shared" si="15"/>
        <v>194.92903450951621</v>
      </c>
      <c r="K167" s="45">
        <f>J167*'Lask. kunnallisvero 2024'!D167</f>
        <v>1383801.2159830555</v>
      </c>
      <c r="N167" s="71">
        <v>195.09267706963274</v>
      </c>
      <c r="O167" s="45">
        <v>1384962.9145173228</v>
      </c>
      <c r="Q167" s="79">
        <f t="shared" si="16"/>
        <v>-0.16364256011652856</v>
      </c>
      <c r="R167" s="79">
        <f t="shared" si="17"/>
        <v>-1161.698534267256</v>
      </c>
      <c r="S167" s="108">
        <v>1383153.888324474</v>
      </c>
      <c r="U167" s="109">
        <v>195.09267706963274</v>
      </c>
      <c r="V167" s="110">
        <v>1384962.9145173228</v>
      </c>
      <c r="X167" s="111">
        <v>-0.16364256011652856</v>
      </c>
      <c r="Y167" s="111">
        <v>-1161.698534267256</v>
      </c>
      <c r="Z167" s="112">
        <v>647.32765858154744</v>
      </c>
      <c r="AA167" s="113">
        <f t="shared" si="18"/>
        <v>4.677894852995084E-4</v>
      </c>
    </row>
    <row r="168" spans="1:27" ht="15" customHeight="1">
      <c r="A168" t="s">
        <v>519</v>
      </c>
      <c r="B168" s="60">
        <v>6</v>
      </c>
      <c r="C168" s="19" t="s">
        <v>520</v>
      </c>
      <c r="D168" s="18">
        <f>'Lask. kunnallisvero 2024'!H168</f>
        <v>13524342.794545453</v>
      </c>
      <c r="E168" s="18">
        <v>5194721.4321444416</v>
      </c>
      <c r="F168" s="18">
        <f>'Lask. kiinteistövero 2024'!V168*1000</f>
        <v>1647098.0755499997</v>
      </c>
      <c r="G168" s="18">
        <f t="shared" si="13"/>
        <v>20366162.302239895</v>
      </c>
      <c r="H168" s="18">
        <f>G168/'Lask. kunnallisvero 2024'!D168</f>
        <v>2196.7600369151005</v>
      </c>
      <c r="I168" s="71">
        <f t="shared" si="14"/>
        <v>8.9199630848993365</v>
      </c>
      <c r="J168" s="71">
        <f t="shared" si="15"/>
        <v>8.0279667764094036</v>
      </c>
      <c r="K168" s="45">
        <f>J168*'Lask. kunnallisvero 2024'!D168</f>
        <v>74427.279984091583</v>
      </c>
      <c r="N168" s="71">
        <v>3.214400375691548</v>
      </c>
      <c r="O168" s="45">
        <v>29800.705883036342</v>
      </c>
      <c r="Q168" s="79">
        <f t="shared" si="16"/>
        <v>4.8135664007178551</v>
      </c>
      <c r="R168" s="79">
        <f t="shared" si="17"/>
        <v>44626.574101055245</v>
      </c>
      <c r="S168" s="108">
        <v>35648.101272418404</v>
      </c>
      <c r="U168" s="109">
        <v>3.214400375691548</v>
      </c>
      <c r="V168" s="110">
        <v>29800.705883036342</v>
      </c>
      <c r="X168" s="111">
        <v>4.8135664007178551</v>
      </c>
      <c r="Y168" s="111">
        <v>44626.574101055245</v>
      </c>
      <c r="Z168" s="112">
        <v>38779.178711673179</v>
      </c>
      <c r="AA168" s="113">
        <f t="shared" si="18"/>
        <v>0.52103447445562989</v>
      </c>
    </row>
    <row r="169" spans="1:27" ht="15" customHeight="1">
      <c r="A169" t="s">
        <v>489</v>
      </c>
      <c r="B169" s="60">
        <v>2</v>
      </c>
      <c r="C169" s="19" t="s">
        <v>490</v>
      </c>
      <c r="D169" s="18">
        <f>'Lask. kunnallisvero 2024'!H169</f>
        <v>39620938.219312504</v>
      </c>
      <c r="E169" s="18">
        <v>5981375.8123791832</v>
      </c>
      <c r="F169" s="18">
        <f>'Lask. kiinteistövero 2024'!V169*1000</f>
        <v>4505765.9835999999</v>
      </c>
      <c r="G169" s="18">
        <f t="shared" si="13"/>
        <v>50108080.015291683</v>
      </c>
      <c r="H169" s="18">
        <f>G169/'Lask. kunnallisvero 2024'!D169</f>
        <v>2505.5292772284456</v>
      </c>
      <c r="I169" s="71">
        <f t="shared" si="14"/>
        <v>-299.84927722844577</v>
      </c>
      <c r="J169" s="71">
        <f t="shared" si="15"/>
        <v>-29.984927722844578</v>
      </c>
      <c r="K169" s="45">
        <f>J169*'Lask. kunnallisvero 2024'!D169</f>
        <v>-599668.56952916866</v>
      </c>
      <c r="N169" s="71">
        <v>-30.411775140957026</v>
      </c>
      <c r="O169" s="45">
        <v>-608205.09104399954</v>
      </c>
      <c r="Q169" s="79">
        <f t="shared" si="16"/>
        <v>0.4268474181124482</v>
      </c>
      <c r="R169" s="79">
        <f t="shared" si="17"/>
        <v>8536.521514830878</v>
      </c>
      <c r="S169" s="108">
        <v>-597133.86239249574</v>
      </c>
      <c r="U169" s="109">
        <v>-30.411775140957026</v>
      </c>
      <c r="V169" s="110">
        <v>-608205.09104399954</v>
      </c>
      <c r="X169" s="111">
        <v>0.4268474181124482</v>
      </c>
      <c r="Y169" s="111">
        <v>8536.521514830878</v>
      </c>
      <c r="Z169" s="112">
        <v>-2534.7071366729215</v>
      </c>
      <c r="AA169" s="113">
        <f t="shared" si="18"/>
        <v>4.2268467374620838E-3</v>
      </c>
    </row>
    <row r="170" spans="1:27" ht="15" customHeight="1">
      <c r="A170" t="s">
        <v>47</v>
      </c>
      <c r="B170" s="60">
        <v>4</v>
      </c>
      <c r="C170" s="19" t="s">
        <v>48</v>
      </c>
      <c r="D170" s="18">
        <f>'Lask. kunnallisvero 2024'!H170</f>
        <v>7560179.3175824173</v>
      </c>
      <c r="E170" s="18">
        <v>645454.92484163935</v>
      </c>
      <c r="F170" s="18">
        <f>'Lask. kiinteistövero 2024'!V170*1000</f>
        <v>634369.09105000016</v>
      </c>
      <c r="G170" s="18">
        <f t="shared" si="13"/>
        <v>8840003.3334740568</v>
      </c>
      <c r="H170" s="18">
        <f>G170/'Lask. kunnallisvero 2024'!D170</f>
        <v>1780.10538330126</v>
      </c>
      <c r="I170" s="71">
        <f t="shared" si="14"/>
        <v>425.57461669873987</v>
      </c>
      <c r="J170" s="71">
        <f t="shared" si="15"/>
        <v>383.01715502886589</v>
      </c>
      <c r="K170" s="45">
        <f>J170*'Lask. kunnallisvero 2024'!D170</f>
        <v>1902063.1918733481</v>
      </c>
      <c r="N170" s="71">
        <v>383.9774428528259</v>
      </c>
      <c r="O170" s="45">
        <v>1906831.9812071335</v>
      </c>
      <c r="Q170" s="79">
        <f t="shared" si="16"/>
        <v>-0.96028782396001588</v>
      </c>
      <c r="R170" s="79">
        <f t="shared" si="17"/>
        <v>-4768.7893337854184</v>
      </c>
      <c r="S170" s="108">
        <v>1909421.6987222452</v>
      </c>
      <c r="U170" s="109">
        <v>383.9774428528259</v>
      </c>
      <c r="V170" s="110">
        <v>1906831.9812071335</v>
      </c>
      <c r="X170" s="111">
        <v>-0.96028782396001588</v>
      </c>
      <c r="Y170" s="111">
        <v>-4768.7893337854184</v>
      </c>
      <c r="Z170" s="112">
        <v>-7358.5068488970865</v>
      </c>
      <c r="AA170" s="113">
        <f t="shared" si="18"/>
        <v>-3.8686973599702909E-3</v>
      </c>
    </row>
    <row r="171" spans="1:27" ht="15" customHeight="1">
      <c r="A171" t="s">
        <v>535</v>
      </c>
      <c r="B171" s="60">
        <v>17</v>
      </c>
      <c r="C171" s="19" t="s">
        <v>536</v>
      </c>
      <c r="D171" s="18">
        <f>'Lask. kunnallisvero 2024'!H171</f>
        <v>12941653.171090908</v>
      </c>
      <c r="E171" s="18">
        <v>1420122.4216715868</v>
      </c>
      <c r="F171" s="18">
        <f>'Lask. kiinteistövero 2024'!V171*1000</f>
        <v>1403525.4229499998</v>
      </c>
      <c r="G171" s="18">
        <f t="shared" si="13"/>
        <v>15765301.015712494</v>
      </c>
      <c r="H171" s="18">
        <f>G171/'Lask. kunnallisvero 2024'!D171</f>
        <v>1508.0639961462114</v>
      </c>
      <c r="I171" s="71">
        <f t="shared" si="14"/>
        <v>697.61600385378847</v>
      </c>
      <c r="J171" s="71">
        <f t="shared" si="15"/>
        <v>627.8544034684096</v>
      </c>
      <c r="K171" s="45">
        <f>J171*'Lask. kunnallisvero 2024'!D171</f>
        <v>6563589.9338587541</v>
      </c>
      <c r="N171" s="71">
        <v>630.00859757608998</v>
      </c>
      <c r="O171" s="45">
        <v>6586109.8790604444</v>
      </c>
      <c r="Q171" s="79">
        <f t="shared" si="16"/>
        <v>-2.1541941076803823</v>
      </c>
      <c r="R171" s="79">
        <f t="shared" si="17"/>
        <v>-22519.945201690309</v>
      </c>
      <c r="S171" s="108">
        <v>6575516.5439849822</v>
      </c>
      <c r="U171" s="109">
        <v>630.00859757608998</v>
      </c>
      <c r="V171" s="110">
        <v>6586109.8790604444</v>
      </c>
      <c r="X171" s="111">
        <v>-2.1541941076803823</v>
      </c>
      <c r="Y171" s="111">
        <v>-22519.945201690309</v>
      </c>
      <c r="Z171" s="112">
        <v>-11926.610126228072</v>
      </c>
      <c r="AA171" s="113">
        <f t="shared" si="18"/>
        <v>-1.8170864186234106E-3</v>
      </c>
    </row>
    <row r="172" spans="1:27" ht="15" customHeight="1">
      <c r="A172" t="s">
        <v>531</v>
      </c>
      <c r="B172" s="60">
        <v>6</v>
      </c>
      <c r="C172" s="19" t="s">
        <v>532</v>
      </c>
      <c r="D172" s="18">
        <f>'Lask. kunnallisvero 2024'!H172</f>
        <v>61015107.194571428</v>
      </c>
      <c r="E172" s="18">
        <v>4903217.4665555945</v>
      </c>
      <c r="F172" s="18">
        <f>'Lask. kiinteistövero 2024'!V172*1000</f>
        <v>5540255.5380500006</v>
      </c>
      <c r="G172" s="18">
        <f t="shared" si="13"/>
        <v>71458580.199177027</v>
      </c>
      <c r="H172" s="18">
        <f>G172/'Lask. kunnallisvero 2024'!D172</f>
        <v>2004.6169438992629</v>
      </c>
      <c r="I172" s="71">
        <f t="shared" si="14"/>
        <v>201.06305610073696</v>
      </c>
      <c r="J172" s="71">
        <f t="shared" si="15"/>
        <v>180.95675049066324</v>
      </c>
      <c r="K172" s="45">
        <f>J172*'Lask. kunnallisvero 2024'!D172</f>
        <v>6450565.2847406724</v>
      </c>
      <c r="N172" s="71">
        <v>182.47948546260486</v>
      </c>
      <c r="O172" s="45">
        <v>6504846.2182854749</v>
      </c>
      <c r="Q172" s="79">
        <f t="shared" si="16"/>
        <v>-1.5227349719416168</v>
      </c>
      <c r="R172" s="79">
        <f t="shared" si="17"/>
        <v>-54280.933544802479</v>
      </c>
      <c r="S172" s="108">
        <v>6509731.2807936072</v>
      </c>
      <c r="U172" s="109">
        <v>182.47948546260486</v>
      </c>
      <c r="V172" s="110">
        <v>6504846.2182854749</v>
      </c>
      <c r="X172" s="111">
        <v>-1.5227349719416168</v>
      </c>
      <c r="Y172" s="111">
        <v>-54280.933544802479</v>
      </c>
      <c r="Z172" s="112">
        <v>-59165.996052934788</v>
      </c>
      <c r="AA172" s="113">
        <f t="shared" si="18"/>
        <v>-9.1722187810263194E-3</v>
      </c>
    </row>
    <row r="173" spans="1:27" ht="15" customHeight="1">
      <c r="A173" t="s">
        <v>293</v>
      </c>
      <c r="B173" s="60">
        <v>2</v>
      </c>
      <c r="C173" s="19" t="s">
        <v>294</v>
      </c>
      <c r="D173" s="18">
        <f>'Lask. kunnallisvero 2024'!H173</f>
        <v>7641701.7260439554</v>
      </c>
      <c r="E173" s="18">
        <v>260546.34680261606</v>
      </c>
      <c r="F173" s="18">
        <f>'Lask. kiinteistövero 2024'!V173*1000</f>
        <v>533120.40549999999</v>
      </c>
      <c r="G173" s="18">
        <f t="shared" si="13"/>
        <v>8435368.4783465713</v>
      </c>
      <c r="H173" s="18">
        <f>G173/'Lask. kunnallisvero 2024'!D173</f>
        <v>1796.6706024167352</v>
      </c>
      <c r="I173" s="71">
        <f t="shared" si="14"/>
        <v>409.00939758326467</v>
      </c>
      <c r="J173" s="71">
        <f t="shared" si="15"/>
        <v>368.10845782493823</v>
      </c>
      <c r="K173" s="45">
        <f>J173*'Lask. kunnallisvero 2024'!D173</f>
        <v>1728269.209488085</v>
      </c>
      <c r="N173" s="71">
        <v>370.34157079205448</v>
      </c>
      <c r="O173" s="45">
        <v>1738753.6748686959</v>
      </c>
      <c r="Q173" s="79">
        <f t="shared" si="16"/>
        <v>-2.2331129671162557</v>
      </c>
      <c r="R173" s="79">
        <f t="shared" si="17"/>
        <v>-10484.465380610898</v>
      </c>
      <c r="S173" s="108">
        <v>1740194.642141229</v>
      </c>
      <c r="U173" s="109">
        <v>370.34157079205448</v>
      </c>
      <c r="V173" s="110">
        <v>1738753.6748686959</v>
      </c>
      <c r="X173" s="111">
        <v>-2.2331129671162557</v>
      </c>
      <c r="Y173" s="111">
        <v>-10484.465380610898</v>
      </c>
      <c r="Z173" s="112">
        <v>-11925.432653144002</v>
      </c>
      <c r="AA173" s="113">
        <f t="shared" si="18"/>
        <v>-6.900217042387931E-3</v>
      </c>
    </row>
    <row r="174" spans="1:27" ht="15" customHeight="1">
      <c r="A174" t="s">
        <v>367</v>
      </c>
      <c r="B174" s="60">
        <v>12</v>
      </c>
      <c r="C174" s="19" t="s">
        <v>368</v>
      </c>
      <c r="D174" s="18">
        <f>'Lask. kunnallisvero 2024'!H174</f>
        <v>11169050.171764042</v>
      </c>
      <c r="E174" s="18">
        <v>2737786.9046310042</v>
      </c>
      <c r="F174" s="18">
        <f>'Lask. kiinteistövero 2024'!V174*1000</f>
        <v>1310338.4571499999</v>
      </c>
      <c r="G174" s="18">
        <f t="shared" si="13"/>
        <v>15217175.533545045</v>
      </c>
      <c r="H174" s="18">
        <f>G174/'Lask. kunnallisvero 2024'!D174</f>
        <v>1666.7224023598078</v>
      </c>
      <c r="I174" s="71">
        <f t="shared" si="14"/>
        <v>538.95759764019203</v>
      </c>
      <c r="J174" s="71">
        <f t="shared" si="15"/>
        <v>485.06183787617277</v>
      </c>
      <c r="K174" s="45">
        <f>J174*'Lask. kunnallisvero 2024'!D174</f>
        <v>4428614.5798094571</v>
      </c>
      <c r="N174" s="71">
        <v>486.10516502831933</v>
      </c>
      <c r="O174" s="45">
        <v>4438140.1567085553</v>
      </c>
      <c r="Q174" s="79">
        <f t="shared" si="16"/>
        <v>-1.0433271521465599</v>
      </c>
      <c r="R174" s="79">
        <f t="shared" si="17"/>
        <v>-9525.5768990982324</v>
      </c>
      <c r="S174" s="108">
        <v>4434934.7519597718</v>
      </c>
      <c r="U174" s="109">
        <v>486.10516502831933</v>
      </c>
      <c r="V174" s="110">
        <v>4438140.1567085553</v>
      </c>
      <c r="X174" s="111">
        <v>-1.0433271521465599</v>
      </c>
      <c r="Y174" s="111">
        <v>-9525.5768990982324</v>
      </c>
      <c r="Z174" s="112">
        <v>-6320.1721503147855</v>
      </c>
      <c r="AA174" s="113">
        <f t="shared" si="18"/>
        <v>-1.4271217412165755E-3</v>
      </c>
    </row>
    <row r="175" spans="1:27" ht="15" customHeight="1">
      <c r="A175" t="s">
        <v>475</v>
      </c>
      <c r="B175" s="60">
        <v>1</v>
      </c>
      <c r="C175" s="19" t="s">
        <v>476</v>
      </c>
      <c r="D175" s="18">
        <f>'Lask. kunnallisvero 2024'!H175</f>
        <v>86573875.542840004</v>
      </c>
      <c r="E175" s="18">
        <v>6620602.3547992436</v>
      </c>
      <c r="F175" s="18">
        <f>'Lask. kiinteistövero 2024'!V175*1000</f>
        <v>7447783.9399499986</v>
      </c>
      <c r="G175" s="18">
        <f t="shared" si="13"/>
        <v>100642261.83758925</v>
      </c>
      <c r="H175" s="18">
        <f>G175/'Lask. kunnallisvero 2024'!D175</f>
        <v>2247.2314801292678</v>
      </c>
      <c r="I175" s="71">
        <f t="shared" si="14"/>
        <v>-41.551480129267929</v>
      </c>
      <c r="J175" s="71">
        <f t="shared" si="15"/>
        <v>-4.1551480129267926</v>
      </c>
      <c r="K175" s="45">
        <f>J175*'Lask. kunnallisvero 2024'!D175</f>
        <v>-186088.3037589264</v>
      </c>
      <c r="N175" s="71">
        <v>-3.9815426989871865</v>
      </c>
      <c r="O175" s="45">
        <v>-178313.38977414113</v>
      </c>
      <c r="Q175" s="79">
        <f t="shared" si="16"/>
        <v>-0.1736053139396061</v>
      </c>
      <c r="R175" s="79">
        <f t="shared" si="17"/>
        <v>-7774.9139847852639</v>
      </c>
      <c r="S175" s="108">
        <v>-176841.69660990781</v>
      </c>
      <c r="U175" s="109">
        <v>-3.9815426989871865</v>
      </c>
      <c r="V175" s="110">
        <v>-178313.38977414113</v>
      </c>
      <c r="X175" s="111">
        <v>-0.1736053139396061</v>
      </c>
      <c r="Y175" s="111">
        <v>-7774.9139847852639</v>
      </c>
      <c r="Z175" s="112">
        <v>-9246.6071490185859</v>
      </c>
      <c r="AA175" s="113">
        <f t="shared" si="18"/>
        <v>4.9689351572559749E-2</v>
      </c>
    </row>
    <row r="176" spans="1:27" ht="15" customHeight="1">
      <c r="A176" t="s">
        <v>547</v>
      </c>
      <c r="B176" s="60">
        <v>15</v>
      </c>
      <c r="C176" s="19" t="s">
        <v>548</v>
      </c>
      <c r="D176" s="18">
        <f>'Lask. kunnallisvero 2024'!H176</f>
        <v>12586123.737964287</v>
      </c>
      <c r="E176" s="18">
        <v>2435150.8240309027</v>
      </c>
      <c r="F176" s="18">
        <f>'Lask. kiinteistövero 2024'!V176*1000</f>
        <v>2158195.8509999993</v>
      </c>
      <c r="G176" s="18">
        <f t="shared" si="13"/>
        <v>17179470.412995189</v>
      </c>
      <c r="H176" s="18">
        <f>G176/'Lask. kunnallisvero 2024'!D176</f>
        <v>1785.6221196336337</v>
      </c>
      <c r="I176" s="71">
        <f t="shared" si="14"/>
        <v>420.05788036636613</v>
      </c>
      <c r="J176" s="71">
        <f t="shared" si="15"/>
        <v>378.05209232972948</v>
      </c>
      <c r="K176" s="45">
        <f>J176*'Lask. kunnallisvero 2024'!D176</f>
        <v>3637239.1803043275</v>
      </c>
      <c r="N176" s="71">
        <v>377.91939163370182</v>
      </c>
      <c r="O176" s="45">
        <v>3635962.4669078453</v>
      </c>
      <c r="Q176" s="79">
        <f t="shared" si="16"/>
        <v>0.13270069602765489</v>
      </c>
      <c r="R176" s="79">
        <f t="shared" si="17"/>
        <v>1276.7133964821696</v>
      </c>
      <c r="S176" s="108">
        <v>3639763.9538206938</v>
      </c>
      <c r="U176" s="109">
        <v>377.91939163370182</v>
      </c>
      <c r="V176" s="110">
        <v>3635962.4669078453</v>
      </c>
      <c r="X176" s="111">
        <v>0.13270069602765489</v>
      </c>
      <c r="Y176" s="111">
        <v>1276.7133964821696</v>
      </c>
      <c r="Z176" s="112">
        <v>-2524.7735163662583</v>
      </c>
      <c r="AA176" s="113">
        <f t="shared" si="18"/>
        <v>-6.9414558438662E-4</v>
      </c>
    </row>
    <row r="177" spans="1:27" ht="15" customHeight="1">
      <c r="A177" t="s">
        <v>165</v>
      </c>
      <c r="B177" s="60">
        <v>7</v>
      </c>
      <c r="C177" s="19" t="s">
        <v>166</v>
      </c>
      <c r="D177" s="18">
        <f>'Lask. kunnallisvero 2024'!H177</f>
        <v>22952988.478551727</v>
      </c>
      <c r="E177" s="18">
        <v>2150701.2342168796</v>
      </c>
      <c r="F177" s="18">
        <f>'Lask. kiinteistövero 2024'!V177*1000</f>
        <v>2380288.6873500003</v>
      </c>
      <c r="G177" s="18">
        <f t="shared" si="13"/>
        <v>27483978.400118608</v>
      </c>
      <c r="H177" s="18">
        <f>G177/'Lask. kunnallisvero 2024'!D177</f>
        <v>1754.0352543313936</v>
      </c>
      <c r="I177" s="71">
        <f t="shared" si="14"/>
        <v>451.64474566860622</v>
      </c>
      <c r="J177" s="71">
        <f t="shared" si="15"/>
        <v>406.48027110174559</v>
      </c>
      <c r="K177" s="45">
        <f>J177*'Lask. kunnallisvero 2024'!D177</f>
        <v>6369139.3678932516</v>
      </c>
      <c r="N177" s="71">
        <v>407.31283630211283</v>
      </c>
      <c r="O177" s="45">
        <v>6382184.8320178064</v>
      </c>
      <c r="Q177" s="79">
        <f t="shared" si="16"/>
        <v>-0.83256520036724169</v>
      </c>
      <c r="R177" s="79">
        <f t="shared" si="17"/>
        <v>-13045.464124554768</v>
      </c>
      <c r="S177" s="108">
        <v>6391181.8459668458</v>
      </c>
      <c r="U177" s="109">
        <v>407.31283630211283</v>
      </c>
      <c r="V177" s="110">
        <v>6382184.8320178064</v>
      </c>
      <c r="X177" s="111">
        <v>-0.83256520036724169</v>
      </c>
      <c r="Y177" s="111">
        <v>-13045.464124554768</v>
      </c>
      <c r="Z177" s="112">
        <v>-22042.47807359416</v>
      </c>
      <c r="AA177" s="113">
        <f t="shared" si="18"/>
        <v>-3.4608252073600404E-3</v>
      </c>
    </row>
    <row r="178" spans="1:27" ht="15" customHeight="1">
      <c r="A178" t="s">
        <v>219</v>
      </c>
      <c r="B178" s="60">
        <v>2</v>
      </c>
      <c r="C178" s="19" t="s">
        <v>220</v>
      </c>
      <c r="D178" s="18">
        <f>'Lask. kunnallisvero 2024'!H178</f>
        <v>1758668.7785357141</v>
      </c>
      <c r="E178" s="18">
        <v>346357.84153855074</v>
      </c>
      <c r="F178" s="18">
        <f>'Lask. kiinteistövero 2024'!V178*1000</f>
        <v>269306.65150000004</v>
      </c>
      <c r="G178" s="18">
        <f t="shared" si="13"/>
        <v>2374333.2715742649</v>
      </c>
      <c r="H178" s="18">
        <f>G178/'Lask. kunnallisvero 2024'!D178</f>
        <v>1805.5766323758669</v>
      </c>
      <c r="I178" s="71">
        <f t="shared" si="14"/>
        <v>400.10336762413294</v>
      </c>
      <c r="J178" s="71">
        <f t="shared" si="15"/>
        <v>360.09303086171968</v>
      </c>
      <c r="K178" s="45">
        <f>J178*'Lask. kunnallisvero 2024'!D178</f>
        <v>473522.33558316139</v>
      </c>
      <c r="N178" s="71">
        <v>360.04908843586566</v>
      </c>
      <c r="O178" s="45">
        <v>473464.55129316333</v>
      </c>
      <c r="Q178" s="79">
        <f t="shared" si="16"/>
        <v>4.3942425854027078E-2</v>
      </c>
      <c r="R178" s="79">
        <f t="shared" si="17"/>
        <v>57.784289998060558</v>
      </c>
      <c r="S178" s="108">
        <v>474296.43377586006</v>
      </c>
      <c r="U178" s="109">
        <v>360.04908843586566</v>
      </c>
      <c r="V178" s="110">
        <v>473464.55129316333</v>
      </c>
      <c r="X178" s="111">
        <v>4.3942425854027078E-2</v>
      </c>
      <c r="Y178" s="111">
        <v>57.784289998060558</v>
      </c>
      <c r="Z178" s="112">
        <v>-774.09819269867148</v>
      </c>
      <c r="AA178" s="113">
        <f t="shared" si="18"/>
        <v>-1.6347659540607289E-3</v>
      </c>
    </row>
    <row r="179" spans="1:27" ht="15" customHeight="1">
      <c r="A179" t="s">
        <v>279</v>
      </c>
      <c r="B179" s="60">
        <v>6</v>
      </c>
      <c r="C179" s="19" t="s">
        <v>280</v>
      </c>
      <c r="D179" s="18">
        <f>'Lask. kunnallisvero 2024'!H179</f>
        <v>12859046.164531915</v>
      </c>
      <c r="E179" s="18">
        <v>1412690.3111192333</v>
      </c>
      <c r="F179" s="18">
        <f>'Lask. kiinteistövero 2024'!V179*1000</f>
        <v>1588965.5885500002</v>
      </c>
      <c r="G179" s="18">
        <f t="shared" si="13"/>
        <v>15860702.064201148</v>
      </c>
      <c r="H179" s="18">
        <f>G179/'Lask. kunnallisvero 2024'!D179</f>
        <v>1794.4000525173831</v>
      </c>
      <c r="I179" s="71">
        <f t="shared" si="14"/>
        <v>411.27994748261676</v>
      </c>
      <c r="J179" s="71">
        <f t="shared" si="15"/>
        <v>370.15195273435506</v>
      </c>
      <c r="K179" s="45">
        <f>J179*'Lask. kunnallisvero 2024'!D179</f>
        <v>3271773.1102189645</v>
      </c>
      <c r="N179" s="71">
        <v>353.0765440675674</v>
      </c>
      <c r="O179" s="45">
        <v>3120843.5730132284</v>
      </c>
      <c r="Q179" s="79">
        <f t="shared" si="16"/>
        <v>17.075408666787666</v>
      </c>
      <c r="R179" s="79">
        <f t="shared" si="17"/>
        <v>150929.53720573615</v>
      </c>
      <c r="S179" s="108">
        <v>3277753.824964521</v>
      </c>
      <c r="U179" s="109">
        <v>353.0765440675674</v>
      </c>
      <c r="V179" s="110">
        <v>3120843.5730132284</v>
      </c>
      <c r="X179" s="111">
        <v>17.075408666787666</v>
      </c>
      <c r="Y179" s="111">
        <v>150929.53720573615</v>
      </c>
      <c r="Z179" s="112">
        <v>-5980.71474555647</v>
      </c>
      <c r="AA179" s="113">
        <f t="shared" si="18"/>
        <v>-1.8279735617596688E-3</v>
      </c>
    </row>
    <row r="180" spans="1:27" ht="15" customHeight="1">
      <c r="A180" t="s">
        <v>407</v>
      </c>
      <c r="B180" s="60">
        <v>17</v>
      </c>
      <c r="C180" s="19" t="s">
        <v>408</v>
      </c>
      <c r="D180" s="18">
        <f>'Lask. kunnallisvero 2024'!H180</f>
        <v>9253212.7256099992</v>
      </c>
      <c r="E180" s="18">
        <v>1510045.9195647687</v>
      </c>
      <c r="F180" s="18">
        <f>'Lask. kiinteistövero 2024'!V180*1000</f>
        <v>1061337.1338</v>
      </c>
      <c r="G180" s="18">
        <f t="shared" si="13"/>
        <v>11824595.778974768</v>
      </c>
      <c r="H180" s="18">
        <f>G180/'Lask. kunnallisvero 2024'!D180</f>
        <v>1694.5537086521592</v>
      </c>
      <c r="I180" s="71">
        <f t="shared" si="14"/>
        <v>511.12629134784061</v>
      </c>
      <c r="J180" s="71">
        <f t="shared" si="15"/>
        <v>460.01366221305653</v>
      </c>
      <c r="K180" s="45">
        <f>J180*'Lask. kunnallisvero 2024'!D180</f>
        <v>3209975.3349227086</v>
      </c>
      <c r="N180" s="71">
        <v>460.15576629962095</v>
      </c>
      <c r="O180" s="45">
        <v>3210966.9372387552</v>
      </c>
      <c r="Q180" s="79">
        <f t="shared" si="16"/>
        <v>-0.14210408656441587</v>
      </c>
      <c r="R180" s="79">
        <f t="shared" si="17"/>
        <v>-991.6023160465993</v>
      </c>
      <c r="S180" s="108">
        <v>3213249.5315373521</v>
      </c>
      <c r="U180" s="109">
        <v>460.15576629962095</v>
      </c>
      <c r="V180" s="110">
        <v>3210966.9372387552</v>
      </c>
      <c r="X180" s="111">
        <v>-0.14210408656441587</v>
      </c>
      <c r="Y180" s="111">
        <v>-991.6023160465993</v>
      </c>
      <c r="Z180" s="112">
        <v>-3274.1966146435589</v>
      </c>
      <c r="AA180" s="113">
        <f t="shared" si="18"/>
        <v>-1.0200067829251394E-3</v>
      </c>
    </row>
    <row r="181" spans="1:27" ht="15" customHeight="1">
      <c r="A181" t="s">
        <v>431</v>
      </c>
      <c r="B181" s="60">
        <v>17</v>
      </c>
      <c r="C181" s="19" t="s">
        <v>432</v>
      </c>
      <c r="D181" s="18">
        <f>'Lask. kunnallisvero 2024'!H181</f>
        <v>353439975.80187333</v>
      </c>
      <c r="E181" s="18">
        <v>40129665.708263718</v>
      </c>
      <c r="F181" s="18">
        <f>'Lask. kiinteistövero 2024'!V181*1000</f>
        <v>36652113.878199995</v>
      </c>
      <c r="G181" s="18">
        <f t="shared" si="13"/>
        <v>430221755.38833702</v>
      </c>
      <c r="H181" s="18">
        <f>G181/'Lask. kunnallisvero 2024'!D181</f>
        <v>2004.4529750240504</v>
      </c>
      <c r="I181" s="71">
        <f t="shared" si="14"/>
        <v>201.22702497594946</v>
      </c>
      <c r="J181" s="71">
        <f t="shared" si="15"/>
        <v>181.1043224783545</v>
      </c>
      <c r="K181" s="45">
        <f>J181*'Lask. kunnallisvero 2024'!D181</f>
        <v>38870964.04649666</v>
      </c>
      <c r="N181" s="71">
        <v>182.40008237260304</v>
      </c>
      <c r="O181" s="45">
        <v>39149076.879878908</v>
      </c>
      <c r="Q181" s="79">
        <f t="shared" si="16"/>
        <v>-1.2957598942485333</v>
      </c>
      <c r="R181" s="79">
        <f t="shared" si="17"/>
        <v>-278112.83338224888</v>
      </c>
      <c r="S181" s="108">
        <v>39091582.934540406</v>
      </c>
      <c r="U181" s="109">
        <v>182.40008237260304</v>
      </c>
      <c r="V181" s="110">
        <v>39149076.879878908</v>
      </c>
      <c r="X181" s="111">
        <v>-1.2957598942485333</v>
      </c>
      <c r="Y181" s="111">
        <v>-278112.83338224888</v>
      </c>
      <c r="Z181" s="112">
        <v>-220618.88804374635</v>
      </c>
      <c r="AA181" s="113">
        <f t="shared" si="18"/>
        <v>-5.6756731780525562E-3</v>
      </c>
    </row>
    <row r="182" spans="1:27" ht="15" customHeight="1">
      <c r="A182" t="s">
        <v>91</v>
      </c>
      <c r="B182" s="60">
        <v>7</v>
      </c>
      <c r="C182" s="19" t="s">
        <v>92</v>
      </c>
      <c r="D182" s="18">
        <f>'Lask. kunnallisvero 2024'!H182</f>
        <v>3458489.2794642854</v>
      </c>
      <c r="E182" s="18">
        <v>753596.18350688613</v>
      </c>
      <c r="F182" s="18">
        <f>'Lask. kiinteistövero 2024'!V182*1000</f>
        <v>901897.76569999999</v>
      </c>
      <c r="G182" s="18">
        <f t="shared" si="13"/>
        <v>5113983.2286711717</v>
      </c>
      <c r="H182" s="18">
        <f>G182/'Lask. kunnallisvero 2024'!D182</f>
        <v>1876.0026517502465</v>
      </c>
      <c r="I182" s="71">
        <f t="shared" si="14"/>
        <v>329.67734824975332</v>
      </c>
      <c r="J182" s="71">
        <f t="shared" si="15"/>
        <v>296.70961342477801</v>
      </c>
      <c r="K182" s="45">
        <f>J182*'Lask. kunnallisvero 2024'!D182</f>
        <v>808830.40619594487</v>
      </c>
      <c r="N182" s="71">
        <v>296.7264758907175</v>
      </c>
      <c r="O182" s="45">
        <v>808876.37327809585</v>
      </c>
      <c r="Q182" s="79">
        <f t="shared" si="16"/>
        <v>-1.6862465939482263E-2</v>
      </c>
      <c r="R182" s="79">
        <f t="shared" si="17"/>
        <v>-45.967082150978968</v>
      </c>
      <c r="S182" s="108">
        <v>809373.53688449948</v>
      </c>
      <c r="U182" s="109">
        <v>296.7264758907175</v>
      </c>
      <c r="V182" s="110">
        <v>808876.37327809585</v>
      </c>
      <c r="X182" s="111">
        <v>-1.6862465939482263E-2</v>
      </c>
      <c r="Y182" s="111">
        <v>-45.967082150978968</v>
      </c>
      <c r="Z182" s="112">
        <v>-543.13068855460733</v>
      </c>
      <c r="AA182" s="113">
        <f t="shared" si="18"/>
        <v>-6.7150132387954527E-4</v>
      </c>
    </row>
    <row r="183" spans="1:27" ht="15" customHeight="1">
      <c r="A183" t="s">
        <v>487</v>
      </c>
      <c r="B183" s="60">
        <v>2</v>
      </c>
      <c r="C183" s="19" t="s">
        <v>488</v>
      </c>
      <c r="D183" s="18">
        <f>'Lask. kunnallisvero 2024'!H183</f>
        <v>18950698.63328049</v>
      </c>
      <c r="E183" s="18">
        <v>1154112.6427960759</v>
      </c>
      <c r="F183" s="18">
        <f>'Lask. kiinteistövero 2024'!V183*1000</f>
        <v>1490288.5500999999</v>
      </c>
      <c r="G183" s="18">
        <f t="shared" si="13"/>
        <v>21595099.826176565</v>
      </c>
      <c r="H183" s="18">
        <f>G183/'Lask. kunnallisvero 2024'!D183</f>
        <v>1921.9561967049274</v>
      </c>
      <c r="I183" s="71">
        <f t="shared" si="14"/>
        <v>283.72380329507246</v>
      </c>
      <c r="J183" s="71">
        <f t="shared" si="15"/>
        <v>255.35142296556521</v>
      </c>
      <c r="K183" s="45">
        <f>J183*'Lask. kunnallisvero 2024'!D183</f>
        <v>2869128.5884410907</v>
      </c>
      <c r="N183" s="71">
        <v>257.33424921568712</v>
      </c>
      <c r="O183" s="45">
        <v>2891407.6241874606</v>
      </c>
      <c r="Q183" s="79">
        <f t="shared" si="16"/>
        <v>-1.9828262501219172</v>
      </c>
      <c r="R183" s="79">
        <f t="shared" si="17"/>
        <v>-22279.035746369977</v>
      </c>
      <c r="S183" s="108">
        <v>2893520.0116768889</v>
      </c>
      <c r="U183" s="109">
        <v>257.33424921568712</v>
      </c>
      <c r="V183" s="110">
        <v>2891407.6241874606</v>
      </c>
      <c r="X183" s="111">
        <v>-1.9828262501219172</v>
      </c>
      <c r="Y183" s="111">
        <v>-22279.035746369977</v>
      </c>
      <c r="Z183" s="112">
        <v>-24391.423235798255</v>
      </c>
      <c r="AA183" s="113">
        <f t="shared" si="18"/>
        <v>-8.5013349816611267E-3</v>
      </c>
    </row>
    <row r="184" spans="1:27" ht="15" customHeight="1">
      <c r="A184" t="s">
        <v>41</v>
      </c>
      <c r="B184" s="60">
        <v>18</v>
      </c>
      <c r="C184" s="19" t="s">
        <v>42</v>
      </c>
      <c r="D184" s="18">
        <f>'Lask. kunnallisvero 2024'!H184</f>
        <v>3880564.5443936167</v>
      </c>
      <c r="E184" s="18">
        <v>398596.51541555073</v>
      </c>
      <c r="F184" s="18">
        <f>'Lask. kiinteistövero 2024'!V184*1000</f>
        <v>538017.84200000006</v>
      </c>
      <c r="G184" s="18">
        <f t="shared" si="13"/>
        <v>4817178.901809168</v>
      </c>
      <c r="H184" s="18">
        <f>G184/'Lask. kunnallisvero 2024'!D184</f>
        <v>1586.163616005653</v>
      </c>
      <c r="I184" s="71">
        <f t="shared" si="14"/>
        <v>619.51638399434682</v>
      </c>
      <c r="J184" s="71">
        <f t="shared" si="15"/>
        <v>557.56474559491221</v>
      </c>
      <c r="K184" s="45">
        <f>J184*'Lask. kunnallisvero 2024'!D184</f>
        <v>1693324.1323717483</v>
      </c>
      <c r="N184" s="71">
        <v>559.01482884902236</v>
      </c>
      <c r="O184" s="45">
        <v>1697728.0352144809</v>
      </c>
      <c r="Q184" s="79">
        <f t="shared" si="16"/>
        <v>-1.4500832541101545</v>
      </c>
      <c r="R184" s="79">
        <f t="shared" si="17"/>
        <v>-4403.902842732612</v>
      </c>
      <c r="S184" s="108">
        <v>1697848.0254564418</v>
      </c>
      <c r="U184" s="109">
        <v>559.01482884902236</v>
      </c>
      <c r="V184" s="110">
        <v>1697728.0352144809</v>
      </c>
      <c r="X184" s="111">
        <v>-1.4500832541101545</v>
      </c>
      <c r="Y184" s="111">
        <v>-4403.902842732612</v>
      </c>
      <c r="Z184" s="112">
        <v>-4523.8930846934672</v>
      </c>
      <c r="AA184" s="113">
        <f t="shared" si="18"/>
        <v>-2.6716049208825084E-3</v>
      </c>
    </row>
    <row r="185" spans="1:27" ht="15" customHeight="1">
      <c r="A185" t="s">
        <v>101</v>
      </c>
      <c r="B185" s="60">
        <v>9</v>
      </c>
      <c r="C185" s="19" t="s">
        <v>102</v>
      </c>
      <c r="D185" s="18">
        <f>'Lask. kunnallisvero 2024'!H185</f>
        <v>5582354.6287894733</v>
      </c>
      <c r="E185" s="18">
        <v>941906.53406431305</v>
      </c>
      <c r="F185" s="18">
        <f>'Lask. kiinteistövero 2024'!V185*1000</f>
        <v>798411.39124999999</v>
      </c>
      <c r="G185" s="18">
        <f t="shared" si="13"/>
        <v>7322672.5541037871</v>
      </c>
      <c r="H185" s="18">
        <f>G185/'Lask. kunnallisvero 2024'!D185</f>
        <v>1677.2039748290854</v>
      </c>
      <c r="I185" s="71">
        <f t="shared" si="14"/>
        <v>528.47602517091445</v>
      </c>
      <c r="J185" s="71">
        <f t="shared" si="15"/>
        <v>475.62842265382301</v>
      </c>
      <c r="K185" s="45">
        <f>J185*'Lask. kunnallisvero 2024'!D185</f>
        <v>2076593.6933065914</v>
      </c>
      <c r="N185" s="71">
        <v>476.19808175751149</v>
      </c>
      <c r="O185" s="45">
        <v>2079080.8249532951</v>
      </c>
      <c r="Q185" s="79">
        <f t="shared" si="16"/>
        <v>-0.56965910368847972</v>
      </c>
      <c r="R185" s="79">
        <f t="shared" si="17"/>
        <v>-2487.1316467036959</v>
      </c>
      <c r="S185" s="108">
        <v>2080651.3326695894</v>
      </c>
      <c r="U185" s="109">
        <v>476.19808175751149</v>
      </c>
      <c r="V185" s="110">
        <v>2079080.8249532951</v>
      </c>
      <c r="X185" s="111">
        <v>-0.56965910368847972</v>
      </c>
      <c r="Y185" s="111">
        <v>-2487.1316467036959</v>
      </c>
      <c r="Z185" s="112">
        <v>-4057.6393629980739</v>
      </c>
      <c r="AA185" s="113">
        <f t="shared" si="18"/>
        <v>-1.9539880989126158E-3</v>
      </c>
    </row>
    <row r="186" spans="1:27" ht="15" customHeight="1">
      <c r="A186" t="s">
        <v>261</v>
      </c>
      <c r="B186" s="60">
        <v>6</v>
      </c>
      <c r="C186" s="19" t="s">
        <v>262</v>
      </c>
      <c r="D186" s="18">
        <f>'Lask. kunnallisvero 2024'!H186</f>
        <v>7998787.1467340421</v>
      </c>
      <c r="E186" s="18">
        <v>1882634.954773607</v>
      </c>
      <c r="F186" s="18">
        <f>'Lask. kiinteistövero 2024'!V186*1000</f>
        <v>1129783.108</v>
      </c>
      <c r="G186" s="18">
        <f t="shared" si="13"/>
        <v>11011205.209507648</v>
      </c>
      <c r="H186" s="18">
        <f>G186/'Lask. kunnallisvero 2024'!D186</f>
        <v>1798.3350007361828</v>
      </c>
      <c r="I186" s="71">
        <f t="shared" si="14"/>
        <v>407.34499926381704</v>
      </c>
      <c r="J186" s="71">
        <f t="shared" si="15"/>
        <v>366.61049933743533</v>
      </c>
      <c r="K186" s="45">
        <f>J186*'Lask. kunnallisvero 2024'!D186</f>
        <v>2244756.0874431166</v>
      </c>
      <c r="N186" s="71">
        <v>367.03329166969496</v>
      </c>
      <c r="O186" s="45">
        <v>2247344.8448935421</v>
      </c>
      <c r="Q186" s="79">
        <f t="shared" si="16"/>
        <v>-0.42279233225963253</v>
      </c>
      <c r="R186" s="79">
        <f t="shared" si="17"/>
        <v>-2588.7574504255317</v>
      </c>
      <c r="S186" s="108">
        <v>2245476.0554975253</v>
      </c>
      <c r="U186" s="109">
        <v>367.03329166969496</v>
      </c>
      <c r="V186" s="110">
        <v>2247344.8448935421</v>
      </c>
      <c r="X186" s="111">
        <v>-0.42279233225963253</v>
      </c>
      <c r="Y186" s="111">
        <v>-2588.7574504255317</v>
      </c>
      <c r="Z186" s="112">
        <v>-719.9680544086732</v>
      </c>
      <c r="AA186" s="113">
        <f t="shared" si="18"/>
        <v>-3.2073331193356998E-4</v>
      </c>
    </row>
    <row r="187" spans="1:27" ht="15" customHeight="1">
      <c r="A187" t="s">
        <v>245</v>
      </c>
      <c r="B187" s="60">
        <v>19</v>
      </c>
      <c r="C187" s="19" t="s">
        <v>246</v>
      </c>
      <c r="D187" s="18">
        <f>'Lask. kunnallisvero 2024'!H187</f>
        <v>1345592.3936043957</v>
      </c>
      <c r="E187" s="18">
        <v>235860.02350384038</v>
      </c>
      <c r="F187" s="18">
        <f>'Lask. kiinteistövero 2024'!V187*1000</f>
        <v>529222.22505000001</v>
      </c>
      <c r="G187" s="18">
        <f t="shared" si="13"/>
        <v>2110674.6421582364</v>
      </c>
      <c r="H187" s="18">
        <f>G187/'Lask. kunnallisvero 2024'!D187</f>
        <v>2314.3362304366628</v>
      </c>
      <c r="I187" s="71">
        <f t="shared" si="14"/>
        <v>-108.65623043666301</v>
      </c>
      <c r="J187" s="71">
        <f t="shared" si="15"/>
        <v>-10.8656230436663</v>
      </c>
      <c r="K187" s="45">
        <f>J187*'Lask. kunnallisvero 2024'!D187</f>
        <v>-9909.448215823666</v>
      </c>
      <c r="N187" s="71">
        <v>-10.786929297118196</v>
      </c>
      <c r="O187" s="45">
        <v>-9837.6795189717941</v>
      </c>
      <c r="Q187" s="79">
        <f t="shared" si="16"/>
        <v>-7.8693746548104571E-2</v>
      </c>
      <c r="R187" s="79">
        <f t="shared" si="17"/>
        <v>-71.768696851871937</v>
      </c>
      <c r="S187" s="108">
        <v>-9812.1128701244816</v>
      </c>
      <c r="U187" s="109">
        <v>-10.786929297118196</v>
      </c>
      <c r="V187" s="110">
        <v>-9837.6795189717941</v>
      </c>
      <c r="X187" s="111">
        <v>-7.8693746548104571E-2</v>
      </c>
      <c r="Y187" s="111">
        <v>-71.768696851871937</v>
      </c>
      <c r="Z187" s="112">
        <v>-97.335345699184472</v>
      </c>
      <c r="AA187" s="113">
        <f t="shared" si="18"/>
        <v>9.8224788685768449E-3</v>
      </c>
    </row>
    <row r="188" spans="1:27" ht="15" customHeight="1">
      <c r="A188" t="s">
        <v>499</v>
      </c>
      <c r="B188" s="60">
        <v>16</v>
      </c>
      <c r="C188" s="19" t="s">
        <v>500</v>
      </c>
      <c r="D188" s="18">
        <f>'Lask. kunnallisvero 2024'!H188</f>
        <v>2753016.7401290322</v>
      </c>
      <c r="E188" s="18">
        <v>599432.99030633003</v>
      </c>
      <c r="F188" s="18">
        <f>'Lask. kiinteistövero 2024'!V188*1000</f>
        <v>317464.99720000004</v>
      </c>
      <c r="G188" s="18">
        <f t="shared" si="13"/>
        <v>3669914.7276353622</v>
      </c>
      <c r="H188" s="18">
        <f>G188/'Lask. kunnallisvero 2024'!D188</f>
        <v>1423.5510968329565</v>
      </c>
      <c r="I188" s="71">
        <f t="shared" si="14"/>
        <v>782.12890316704329</v>
      </c>
      <c r="J188" s="71">
        <f t="shared" si="15"/>
        <v>703.91601285033903</v>
      </c>
      <c r="K188" s="45">
        <f>J188*'Lask. kunnallisvero 2024'!D188</f>
        <v>1814695.4811281741</v>
      </c>
      <c r="N188" s="71">
        <v>703.82424876865491</v>
      </c>
      <c r="O188" s="45">
        <v>1814458.9133255924</v>
      </c>
      <c r="Q188" s="79">
        <f t="shared" si="16"/>
        <v>9.1764081684118537E-2</v>
      </c>
      <c r="R188" s="79">
        <f t="shared" si="17"/>
        <v>236.56780258170329</v>
      </c>
      <c r="S188" s="108">
        <v>1815638.7698176934</v>
      </c>
      <c r="U188" s="109">
        <v>703.82424876865491</v>
      </c>
      <c r="V188" s="110">
        <v>1814458.9133255924</v>
      </c>
      <c r="X188" s="111">
        <v>9.1764081684118537E-2</v>
      </c>
      <c r="Y188" s="111">
        <v>236.56780258170329</v>
      </c>
      <c r="Z188" s="112">
        <v>-943.28868951927871</v>
      </c>
      <c r="AA188" s="113">
        <f t="shared" si="18"/>
        <v>-5.1980549867950711E-4</v>
      </c>
    </row>
    <row r="189" spans="1:27" ht="15" customHeight="1">
      <c r="A189" t="s">
        <v>45</v>
      </c>
      <c r="B189" s="60">
        <v>13</v>
      </c>
      <c r="C189" s="19" t="s">
        <v>46</v>
      </c>
      <c r="D189" s="18">
        <f>'Lask. kunnallisvero 2024'!H189</f>
        <v>4929850.6152727269</v>
      </c>
      <c r="E189" s="18">
        <v>536813.18007089314</v>
      </c>
      <c r="F189" s="18">
        <f>'Lask. kiinteistövero 2024'!V189*1000</f>
        <v>520518.09785000002</v>
      </c>
      <c r="G189" s="18">
        <f t="shared" si="13"/>
        <v>5987181.8931936193</v>
      </c>
      <c r="H189" s="18">
        <f>G189/'Lask. kunnallisvero 2024'!D189</f>
        <v>1664.9560325899943</v>
      </c>
      <c r="I189" s="71">
        <f t="shared" si="14"/>
        <v>540.72396741000557</v>
      </c>
      <c r="J189" s="71">
        <f t="shared" si="15"/>
        <v>486.65157066900503</v>
      </c>
      <c r="K189" s="45">
        <f>J189*'Lask. kunnallisvero 2024'!D189</f>
        <v>1749999.048125742</v>
      </c>
      <c r="N189" s="71">
        <v>485.8499223895202</v>
      </c>
      <c r="O189" s="45">
        <v>1747116.3209127146</v>
      </c>
      <c r="Q189" s="79">
        <f t="shared" si="16"/>
        <v>0.80164827948482298</v>
      </c>
      <c r="R189" s="79">
        <f t="shared" si="17"/>
        <v>2882.7272130274214</v>
      </c>
      <c r="S189" s="108">
        <v>1748869.931265143</v>
      </c>
      <c r="U189" s="109">
        <v>485.8499223895202</v>
      </c>
      <c r="V189" s="110">
        <v>1747116.3209127146</v>
      </c>
      <c r="X189" s="111">
        <v>0.80164827948482298</v>
      </c>
      <c r="Y189" s="111">
        <v>2882.7272130274214</v>
      </c>
      <c r="Z189" s="112">
        <v>1129.1168605990242</v>
      </c>
      <c r="AA189" s="113">
        <f t="shared" si="18"/>
        <v>6.4520998557588598E-4</v>
      </c>
    </row>
    <row r="190" spans="1:27" ht="15" customHeight="1">
      <c r="A190" t="s">
        <v>557</v>
      </c>
      <c r="B190" s="60">
        <v>10</v>
      </c>
      <c r="C190" s="19" t="s">
        <v>558</v>
      </c>
      <c r="D190" s="18">
        <f>'Lask. kunnallisvero 2024'!H190</f>
        <v>24320500.363627657</v>
      </c>
      <c r="E190" s="18">
        <v>3082414.2518386757</v>
      </c>
      <c r="F190" s="18">
        <f>'Lask. kiinteistövero 2024'!V190*1000</f>
        <v>2666245.1379499999</v>
      </c>
      <c r="G190" s="18">
        <f t="shared" si="13"/>
        <v>30069159.753416333</v>
      </c>
      <c r="H190" s="18">
        <f>G190/'Lask. kunnallisvero 2024'!D190</f>
        <v>1763.5870823118084</v>
      </c>
      <c r="I190" s="71">
        <f t="shared" si="14"/>
        <v>442.09291768819139</v>
      </c>
      <c r="J190" s="71">
        <f t="shared" si="15"/>
        <v>397.88362591937226</v>
      </c>
      <c r="K190" s="45">
        <f>J190*'Lask. kunnallisvero 2024'!D190</f>
        <v>6783915.8219252974</v>
      </c>
      <c r="N190" s="71">
        <v>400.53417144356087</v>
      </c>
      <c r="O190" s="45">
        <v>6829107.623112713</v>
      </c>
      <c r="Q190" s="79">
        <f t="shared" si="16"/>
        <v>-2.6505455241886011</v>
      </c>
      <c r="R190" s="79">
        <f t="shared" si="17"/>
        <v>-45191.801187415607</v>
      </c>
      <c r="S190" s="108">
        <v>6799117.4769731751</v>
      </c>
      <c r="U190" s="109">
        <v>400.53417144356087</v>
      </c>
      <c r="V190" s="110">
        <v>6829107.623112713</v>
      </c>
      <c r="X190" s="111">
        <v>-2.6505455241886011</v>
      </c>
      <c r="Y190" s="111">
        <v>-45191.801187415607</v>
      </c>
      <c r="Z190" s="112">
        <v>-15201.655047877692</v>
      </c>
      <c r="AA190" s="113">
        <f t="shared" si="18"/>
        <v>-2.240837806204295E-3</v>
      </c>
    </row>
    <row r="191" spans="1:27" ht="15" customHeight="1">
      <c r="A191" t="s">
        <v>95</v>
      </c>
      <c r="B191" s="60">
        <v>11</v>
      </c>
      <c r="C191" s="19" t="s">
        <v>96</v>
      </c>
      <c r="D191" s="18">
        <f>'Lask. kunnallisvero 2024'!H191</f>
        <v>4482761.4064285718</v>
      </c>
      <c r="E191" s="18">
        <v>1164190.2274288444</v>
      </c>
      <c r="F191" s="18">
        <f>'Lask. kiinteistövero 2024'!V191*1000</f>
        <v>690421.36390000023</v>
      </c>
      <c r="G191" s="18">
        <f t="shared" si="13"/>
        <v>6337372.9977574162</v>
      </c>
      <c r="H191" s="18">
        <f>G191/'Lask. kunnallisvero 2024'!D191</f>
        <v>1555.9472128056509</v>
      </c>
      <c r="I191" s="71">
        <f t="shared" si="14"/>
        <v>649.73278719434893</v>
      </c>
      <c r="J191" s="71">
        <f t="shared" si="15"/>
        <v>584.75950847491401</v>
      </c>
      <c r="K191" s="45">
        <f>J191*'Lask. kunnallisvero 2024'!D191</f>
        <v>2381725.4780183248</v>
      </c>
      <c r="N191" s="71">
        <v>583.96670714341985</v>
      </c>
      <c r="O191" s="45">
        <v>2378496.3981951489</v>
      </c>
      <c r="Q191" s="79">
        <f t="shared" si="16"/>
        <v>0.79280133149416088</v>
      </c>
      <c r="R191" s="79">
        <f t="shared" si="17"/>
        <v>3229.0798231759109</v>
      </c>
      <c r="S191" s="108">
        <v>2382616.6204822087</v>
      </c>
      <c r="U191" s="109">
        <v>583.96670714341985</v>
      </c>
      <c r="V191" s="110">
        <v>2378496.3981951489</v>
      </c>
      <c r="X191" s="111">
        <v>0.79280133149416088</v>
      </c>
      <c r="Y191" s="111">
        <v>3229.0798231759109</v>
      </c>
      <c r="Z191" s="112">
        <v>-891.14246388385072</v>
      </c>
      <c r="AA191" s="113">
        <f t="shared" si="18"/>
        <v>-3.741583453292489E-4</v>
      </c>
    </row>
    <row r="192" spans="1:27" ht="15" customHeight="1">
      <c r="A192" t="s">
        <v>595</v>
      </c>
      <c r="B192" s="60">
        <v>15</v>
      </c>
      <c r="C192" s="19" t="s">
        <v>596</v>
      </c>
      <c r="D192" s="18">
        <f>'Lask. kunnallisvero 2024'!H192</f>
        <v>30397170.900099996</v>
      </c>
      <c r="E192" s="18">
        <v>7356565.7591336127</v>
      </c>
      <c r="F192" s="18">
        <f>'Lask. kiinteistövero 2024'!V192*1000</f>
        <v>3407262.5786499996</v>
      </c>
      <c r="G192" s="18">
        <f t="shared" si="13"/>
        <v>41160999.237883605</v>
      </c>
      <c r="H192" s="18">
        <f>G192/'Lask. kunnallisvero 2024'!D192</f>
        <v>2113.5301277475537</v>
      </c>
      <c r="I192" s="71">
        <f t="shared" si="14"/>
        <v>92.14987225244613</v>
      </c>
      <c r="J192" s="71">
        <f t="shared" si="15"/>
        <v>82.934885027201531</v>
      </c>
      <c r="K192" s="45">
        <f>J192*'Lask. kunnallisvero 2024'!D192</f>
        <v>1615156.8859047499</v>
      </c>
      <c r="N192" s="71">
        <v>81.982403502857636</v>
      </c>
      <c r="O192" s="45">
        <v>1596607.3082181525</v>
      </c>
      <c r="Q192" s="79">
        <f t="shared" si="16"/>
        <v>0.9524815243438951</v>
      </c>
      <c r="R192" s="79">
        <f t="shared" si="17"/>
        <v>18549.57768659736</v>
      </c>
      <c r="S192" s="108">
        <v>1605334.1654730681</v>
      </c>
      <c r="U192" s="109">
        <v>81.982403502857636</v>
      </c>
      <c r="V192" s="110">
        <v>1596607.3082181525</v>
      </c>
      <c r="X192" s="111">
        <v>0.9524815243438951</v>
      </c>
      <c r="Y192" s="111">
        <v>18549.57768659736</v>
      </c>
      <c r="Z192" s="112">
        <v>9822.7204316817224</v>
      </c>
      <c r="AA192" s="113">
        <f t="shared" si="18"/>
        <v>6.0815890502051171E-3</v>
      </c>
    </row>
    <row r="193" spans="1:27" ht="15" customHeight="1">
      <c r="A193" t="s">
        <v>345</v>
      </c>
      <c r="B193" s="60">
        <v>15</v>
      </c>
      <c r="C193" s="19" t="s">
        <v>346</v>
      </c>
      <c r="D193" s="18">
        <f>'Lask. kunnallisvero 2024'!H193</f>
        <v>15277463.143000001</v>
      </c>
      <c r="E193" s="18">
        <v>2271959.2540252586</v>
      </c>
      <c r="F193" s="18">
        <f>'Lask. kiinteistövero 2024'!V193*1000</f>
        <v>1534384.8902999999</v>
      </c>
      <c r="G193" s="18">
        <f t="shared" si="13"/>
        <v>19083807.287325259</v>
      </c>
      <c r="H193" s="18">
        <f>G193/'Lask. kunnallisvero 2024'!D193</f>
        <v>1700.1164621225175</v>
      </c>
      <c r="I193" s="71">
        <f t="shared" si="14"/>
        <v>505.5635378774823</v>
      </c>
      <c r="J193" s="71">
        <f t="shared" si="15"/>
        <v>455.0071840897341</v>
      </c>
      <c r="K193" s="45">
        <f>J193*'Lask. kunnallisvero 2024'!D193</f>
        <v>5107455.6414072653</v>
      </c>
      <c r="N193" s="71">
        <v>455.29886474307432</v>
      </c>
      <c r="O193" s="45">
        <v>5110729.7567410097</v>
      </c>
      <c r="Q193" s="79">
        <f t="shared" si="16"/>
        <v>-0.29168065334022231</v>
      </c>
      <c r="R193" s="79">
        <f t="shared" si="17"/>
        <v>-3274.1153337443247</v>
      </c>
      <c r="S193" s="108">
        <v>5114982.8985440517</v>
      </c>
      <c r="U193" s="109">
        <v>455.29886474307432</v>
      </c>
      <c r="V193" s="110">
        <v>5110729.7567410097</v>
      </c>
      <c r="X193" s="111">
        <v>-0.29168065334022231</v>
      </c>
      <c r="Y193" s="111">
        <v>-3274.1153337443247</v>
      </c>
      <c r="Z193" s="112">
        <v>-7527.2571367863566</v>
      </c>
      <c r="AA193" s="113">
        <f t="shared" si="18"/>
        <v>-1.4737782695088389E-3</v>
      </c>
    </row>
    <row r="194" spans="1:27" ht="15" customHeight="1">
      <c r="A194" t="s">
        <v>271</v>
      </c>
      <c r="B194" s="60">
        <v>13</v>
      </c>
      <c r="C194" s="19" t="s">
        <v>272</v>
      </c>
      <c r="D194" s="18">
        <f>'Lask. kunnallisvero 2024'!H194</f>
        <v>4384659.3192857131</v>
      </c>
      <c r="E194" s="18">
        <v>1648394.3173525655</v>
      </c>
      <c r="F194" s="18">
        <f>'Lask. kiinteistövero 2024'!V194*1000</f>
        <v>562630.71284999989</v>
      </c>
      <c r="G194" s="18">
        <f t="shared" si="13"/>
        <v>6595684.3494882779</v>
      </c>
      <c r="H194" s="18">
        <f>G194/'Lask. kunnallisvero 2024'!D194</f>
        <v>1764.0236291757897</v>
      </c>
      <c r="I194" s="71">
        <f t="shared" si="14"/>
        <v>441.65637082421017</v>
      </c>
      <c r="J194" s="71">
        <f t="shared" si="15"/>
        <v>397.49073374178914</v>
      </c>
      <c r="K194" s="45">
        <f>J194*'Lask. kunnallisvero 2024'!D194</f>
        <v>1486217.8534605496</v>
      </c>
      <c r="N194" s="71">
        <v>395.36371983448413</v>
      </c>
      <c r="O194" s="45">
        <v>1478264.9484611361</v>
      </c>
      <c r="Q194" s="79">
        <f t="shared" si="16"/>
        <v>2.1270139073050132</v>
      </c>
      <c r="R194" s="79">
        <f t="shared" si="17"/>
        <v>7952.9049994135275</v>
      </c>
      <c r="S194" s="108">
        <v>1480036.9157410543</v>
      </c>
      <c r="U194" s="109">
        <v>395.36371983448413</v>
      </c>
      <c r="V194" s="110">
        <v>1478264.9484611361</v>
      </c>
      <c r="X194" s="111">
        <v>2.1270139073050132</v>
      </c>
      <c r="Y194" s="111">
        <v>7952.9049994135275</v>
      </c>
      <c r="Z194" s="112">
        <v>6180.9377194952685</v>
      </c>
      <c r="AA194" s="113">
        <f t="shared" si="18"/>
        <v>4.1588369464835902E-3</v>
      </c>
    </row>
    <row r="195" spans="1:27" ht="15" customHeight="1">
      <c r="A195" t="s">
        <v>485</v>
      </c>
      <c r="B195" s="60">
        <v>6</v>
      </c>
      <c r="C195" s="19" t="s">
        <v>486</v>
      </c>
      <c r="D195" s="18">
        <f>'Lask. kunnallisvero 2024'!H195</f>
        <v>42472735.458265819</v>
      </c>
      <c r="E195" s="18">
        <v>5649200.7391124275</v>
      </c>
      <c r="F195" s="18">
        <f>'Lask. kiinteistövero 2024'!V195*1000</f>
        <v>3735652.2308999998</v>
      </c>
      <c r="G195" s="18">
        <f t="shared" si="13"/>
        <v>51857588.428278245</v>
      </c>
      <c r="H195" s="18">
        <f>G195/'Lask. kunnallisvero 2024'!D195</f>
        <v>2497.596129089161</v>
      </c>
      <c r="I195" s="71">
        <f t="shared" si="14"/>
        <v>-291.91612908916113</v>
      </c>
      <c r="J195" s="71">
        <f t="shared" si="15"/>
        <v>-29.191612908916113</v>
      </c>
      <c r="K195" s="45">
        <f>J195*'Lask. kunnallisvero 2024'!D195</f>
        <v>-606105.45882782526</v>
      </c>
      <c r="N195" s="71">
        <v>-27.439419852625633</v>
      </c>
      <c r="O195" s="45">
        <v>-569724.67440006603</v>
      </c>
      <c r="Q195" s="79">
        <f t="shared" si="16"/>
        <v>-1.7521930562904799</v>
      </c>
      <c r="R195" s="79">
        <f t="shared" si="17"/>
        <v>-36380.784427759238</v>
      </c>
      <c r="S195" s="108">
        <v>-575991.47033480078</v>
      </c>
      <c r="U195" s="109">
        <v>-27.439419852625633</v>
      </c>
      <c r="V195" s="110">
        <v>-569724.67440006603</v>
      </c>
      <c r="X195" s="111">
        <v>-1.7521930562904799</v>
      </c>
      <c r="Y195" s="111">
        <v>-36380.784427759238</v>
      </c>
      <c r="Z195" s="112">
        <v>-30113.988493024488</v>
      </c>
      <c r="AA195" s="113">
        <f t="shared" si="18"/>
        <v>4.9684404016527572E-2</v>
      </c>
    </row>
    <row r="196" spans="1:27" ht="15" customHeight="1">
      <c r="A196" t="s">
        <v>377</v>
      </c>
      <c r="B196" s="60">
        <v>12</v>
      </c>
      <c r="C196" s="19" t="s">
        <v>378</v>
      </c>
      <c r="D196" s="18">
        <f>'Lask. kunnallisvero 2024'!H196</f>
        <v>4511976.7145294119</v>
      </c>
      <c r="E196" s="18">
        <v>922614.78233737638</v>
      </c>
      <c r="F196" s="18">
        <f>'Lask. kiinteistövero 2024'!V196*1000</f>
        <v>569862.44585000013</v>
      </c>
      <c r="G196" s="18">
        <f t="shared" si="13"/>
        <v>6004453.9427167885</v>
      </c>
      <c r="H196" s="18">
        <f>G196/'Lask. kunnallisvero 2024'!D196</f>
        <v>1477.4739032275563</v>
      </c>
      <c r="I196" s="71">
        <f t="shared" si="14"/>
        <v>728.20609677244352</v>
      </c>
      <c r="J196" s="71">
        <f t="shared" si="15"/>
        <v>655.38548709519921</v>
      </c>
      <c r="K196" s="45">
        <f>J196*'Lask. kunnallisvero 2024'!D196</f>
        <v>2663486.6195548894</v>
      </c>
      <c r="N196" s="71">
        <v>656.34692338966533</v>
      </c>
      <c r="O196" s="45">
        <v>2667393.8966556001</v>
      </c>
      <c r="Q196" s="79">
        <f t="shared" si="16"/>
        <v>-0.96143629446612522</v>
      </c>
      <c r="R196" s="79">
        <f t="shared" si="17"/>
        <v>-3907.2771007106639</v>
      </c>
      <c r="S196" s="108">
        <v>2669274.992064714</v>
      </c>
      <c r="U196" s="109">
        <v>656.34692338966533</v>
      </c>
      <c r="V196" s="110">
        <v>2667393.8966556001</v>
      </c>
      <c r="X196" s="111">
        <v>-0.96143629446612522</v>
      </c>
      <c r="Y196" s="111">
        <v>-3907.2771007106639</v>
      </c>
      <c r="Z196" s="112">
        <v>-5788.3725098245777</v>
      </c>
      <c r="AA196" s="113">
        <f t="shared" si="18"/>
        <v>-2.1732313079131991E-3</v>
      </c>
    </row>
    <row r="197" spans="1:27" ht="15" customHeight="1">
      <c r="A197" t="s">
        <v>31</v>
      </c>
      <c r="B197" s="60">
        <v>4</v>
      </c>
      <c r="C197" s="19" t="s">
        <v>32</v>
      </c>
      <c r="D197" s="18">
        <f>'Lask. kunnallisvero 2024'!H197</f>
        <v>2501858.0892727273</v>
      </c>
      <c r="E197" s="18">
        <v>372918.70069939975</v>
      </c>
      <c r="F197" s="18">
        <f>'Lask. kiinteistövero 2024'!V197*1000</f>
        <v>327790.36225000006</v>
      </c>
      <c r="G197" s="18">
        <f t="shared" si="13"/>
        <v>3202567.1522221272</v>
      </c>
      <c r="H197" s="18">
        <f>G197/'Lask. kunnallisvero 2024'!D197</f>
        <v>1648.2589563675385</v>
      </c>
      <c r="I197" s="71">
        <f t="shared" si="14"/>
        <v>557.42104363246131</v>
      </c>
      <c r="J197" s="71">
        <f t="shared" si="15"/>
        <v>501.67893926921516</v>
      </c>
      <c r="K197" s="45">
        <f>J197*'Lask. kunnallisvero 2024'!D197</f>
        <v>974762.1790000851</v>
      </c>
      <c r="N197" s="71">
        <v>502.45116381324908</v>
      </c>
      <c r="O197" s="45">
        <v>976262.61128914298</v>
      </c>
      <c r="Q197" s="79">
        <f t="shared" si="16"/>
        <v>-0.77222454403391794</v>
      </c>
      <c r="R197" s="79">
        <f t="shared" si="17"/>
        <v>-1500.4322890578769</v>
      </c>
      <c r="S197" s="108">
        <v>976862.02760361601</v>
      </c>
      <c r="U197" s="109">
        <v>502.45116381324908</v>
      </c>
      <c r="V197" s="110">
        <v>976262.61128914298</v>
      </c>
      <c r="X197" s="111">
        <v>-0.77222454403391794</v>
      </c>
      <c r="Y197" s="111">
        <v>-1500.4322890578769</v>
      </c>
      <c r="Z197" s="112">
        <v>-2099.8486035309033</v>
      </c>
      <c r="AA197" s="113">
        <f t="shared" si="18"/>
        <v>-2.1542163296537995E-3</v>
      </c>
    </row>
    <row r="198" spans="1:27" ht="15" customHeight="1">
      <c r="A198" t="s">
        <v>307</v>
      </c>
      <c r="B198" s="60">
        <v>4</v>
      </c>
      <c r="C198" s="19" t="s">
        <v>308</v>
      </c>
      <c r="D198" s="18">
        <f>'Lask. kunnallisvero 2024'!H198</f>
        <v>128555630.61257139</v>
      </c>
      <c r="E198" s="18">
        <v>15939180.597495928</v>
      </c>
      <c r="F198" s="18">
        <f>'Lask. kiinteistövero 2024'!V198*1000</f>
        <v>15365563.644999998</v>
      </c>
      <c r="G198" s="18">
        <f t="shared" si="13"/>
        <v>159860374.85506734</v>
      </c>
      <c r="H198" s="18">
        <f>G198/'Lask. kunnallisvero 2024'!D198</f>
        <v>1923.5720026841304</v>
      </c>
      <c r="I198" s="71">
        <f t="shared" si="14"/>
        <v>282.1079973158694</v>
      </c>
      <c r="J198" s="71">
        <f t="shared" si="15"/>
        <v>253.89719758428248</v>
      </c>
      <c r="K198" s="45">
        <f>J198*'Lask. kunnallisvero 2024'!D198</f>
        <v>21100380.50243938</v>
      </c>
      <c r="N198" s="71">
        <v>254.65797121240681</v>
      </c>
      <c r="O198" s="45">
        <v>21163605.355578281</v>
      </c>
      <c r="Q198" s="79">
        <f t="shared" si="16"/>
        <v>-0.76077362812432625</v>
      </c>
      <c r="R198" s="79">
        <f t="shared" si="17"/>
        <v>-63224.853138901293</v>
      </c>
      <c r="S198" s="108">
        <v>21189911.171467669</v>
      </c>
      <c r="U198" s="109">
        <v>254.65797121240681</v>
      </c>
      <c r="V198" s="110">
        <v>21163605.355578281</v>
      </c>
      <c r="X198" s="111">
        <v>-0.76077362812432625</v>
      </c>
      <c r="Y198" s="111">
        <v>-63224.853138901293</v>
      </c>
      <c r="Z198" s="112">
        <v>-89530.669028289616</v>
      </c>
      <c r="AA198" s="113">
        <f t="shared" si="18"/>
        <v>-4.2430831528340986E-3</v>
      </c>
    </row>
    <row r="199" spans="1:27" ht="15" customHeight="1">
      <c r="A199" t="s">
        <v>29</v>
      </c>
      <c r="B199" s="60">
        <v>1</v>
      </c>
      <c r="C199" s="19" t="s">
        <v>30</v>
      </c>
      <c r="D199" s="18">
        <f>'Lask. kunnallisvero 2024'!H199</f>
        <v>8903477.5966708865</v>
      </c>
      <c r="E199" s="18">
        <v>409064.80854343984</v>
      </c>
      <c r="F199" s="18">
        <f>'Lask. kiinteistövero 2024'!V199*1000</f>
        <v>750227.08884999994</v>
      </c>
      <c r="G199" s="18">
        <f t="shared" si="13"/>
        <v>10062769.494064327</v>
      </c>
      <c r="H199" s="18">
        <f>G199/'Lask. kunnallisvero 2024'!D199</f>
        <v>2023.4806945635085</v>
      </c>
      <c r="I199" s="71">
        <f t="shared" si="14"/>
        <v>182.19930543649139</v>
      </c>
      <c r="J199" s="71">
        <f t="shared" si="15"/>
        <v>163.97937489284223</v>
      </c>
      <c r="K199" s="45">
        <f>J199*'Lask. kunnallisvero 2024'!D199</f>
        <v>815469.43134210445</v>
      </c>
      <c r="N199" s="71">
        <v>165.01024820486677</v>
      </c>
      <c r="O199" s="45">
        <v>820595.96432280249</v>
      </c>
      <c r="Q199" s="79">
        <f t="shared" si="16"/>
        <v>-1.0308733120245392</v>
      </c>
      <c r="R199" s="79">
        <f t="shared" si="17"/>
        <v>-5126.5329806980444</v>
      </c>
      <c r="S199" s="108">
        <v>827871.26990685484</v>
      </c>
      <c r="U199" s="109">
        <v>165.01024820486677</v>
      </c>
      <c r="V199" s="110">
        <v>820595.96432280249</v>
      </c>
      <c r="X199" s="111">
        <v>-1.0308733120245392</v>
      </c>
      <c r="Y199" s="111">
        <v>-5126.5329806980444</v>
      </c>
      <c r="Z199" s="112">
        <v>-12401.838564750389</v>
      </c>
      <c r="AA199" s="113">
        <f t="shared" si="18"/>
        <v>-1.5208220060854236E-2</v>
      </c>
    </row>
    <row r="200" spans="1:27" ht="15" customHeight="1">
      <c r="A200" t="s">
        <v>211</v>
      </c>
      <c r="B200" s="60">
        <v>19</v>
      </c>
      <c r="C200" s="19" t="s">
        <v>212</v>
      </c>
      <c r="D200" s="18">
        <f>'Lask. kunnallisvero 2024'!H200</f>
        <v>3466597.5314505491</v>
      </c>
      <c r="E200" s="18">
        <v>584528.8500705763</v>
      </c>
      <c r="F200" s="18">
        <f>'Lask. kiinteistövero 2024'!V200*1000</f>
        <v>707810.37919999997</v>
      </c>
      <c r="G200" s="18">
        <f t="shared" si="13"/>
        <v>4758936.7607211256</v>
      </c>
      <c r="H200" s="18">
        <f>G200/'Lask. kunnallisvero 2024'!D200</f>
        <v>1628.1001576192698</v>
      </c>
      <c r="I200" s="71">
        <f t="shared" si="14"/>
        <v>577.57984238073004</v>
      </c>
      <c r="J200" s="71">
        <f t="shared" si="15"/>
        <v>519.82185814265699</v>
      </c>
      <c r="K200" s="45">
        <f>J200*'Lask. kunnallisvero 2024'!D200</f>
        <v>1519439.2913509863</v>
      </c>
      <c r="N200" s="71">
        <v>522.73301684231501</v>
      </c>
      <c r="O200" s="45">
        <v>1527948.6082300867</v>
      </c>
      <c r="Q200" s="79">
        <f t="shared" si="16"/>
        <v>-2.9111586996580172</v>
      </c>
      <c r="R200" s="79">
        <f t="shared" si="17"/>
        <v>-8509.3168791003991</v>
      </c>
      <c r="S200" s="108">
        <v>1527633.8315181297</v>
      </c>
      <c r="U200" s="109">
        <v>522.73301684231501</v>
      </c>
      <c r="V200" s="110">
        <v>1527948.6082300867</v>
      </c>
      <c r="X200" s="111">
        <v>-2.9111586996580172</v>
      </c>
      <c r="Y200" s="111">
        <v>-8509.3168791003991</v>
      </c>
      <c r="Z200" s="112">
        <v>-8194.5401671433356</v>
      </c>
      <c r="AA200" s="113">
        <f t="shared" si="18"/>
        <v>-5.3931343053905661E-3</v>
      </c>
    </row>
    <row r="201" spans="1:27" ht="15" customHeight="1">
      <c r="A201" t="s">
        <v>241</v>
      </c>
      <c r="B201" s="60">
        <v>17</v>
      </c>
      <c r="C201" s="19" t="s">
        <v>242</v>
      </c>
      <c r="D201" s="18">
        <f>'Lask. kunnallisvero 2024'!H201</f>
        <v>8268547.714399999</v>
      </c>
      <c r="E201" s="18">
        <v>2132758.7491193251</v>
      </c>
      <c r="F201" s="18">
        <f>'Lask. kiinteistövero 2024'!V201*1000</f>
        <v>1693225.4362000001</v>
      </c>
      <c r="G201" s="18">
        <f t="shared" si="13"/>
        <v>12094531.899719324</v>
      </c>
      <c r="H201" s="18">
        <f>G201/'Lask. kunnallisvero 2024'!D201</f>
        <v>1617.1322235217708</v>
      </c>
      <c r="I201" s="71">
        <f t="shared" si="14"/>
        <v>588.54777647822903</v>
      </c>
      <c r="J201" s="71">
        <f t="shared" si="15"/>
        <v>529.69299883040617</v>
      </c>
      <c r="K201" s="45">
        <f>J201*'Lask. kunnallisvero 2024'!D201</f>
        <v>3961573.9382526078</v>
      </c>
      <c r="N201" s="71">
        <v>530.51862737840997</v>
      </c>
      <c r="O201" s="45">
        <v>3967748.8141631284</v>
      </c>
      <c r="Q201" s="79">
        <f t="shared" si="16"/>
        <v>-0.82562854800380592</v>
      </c>
      <c r="R201" s="79">
        <f t="shared" si="17"/>
        <v>-6174.8759105205536</v>
      </c>
      <c r="S201" s="108">
        <v>3961700.5136626489</v>
      </c>
      <c r="U201" s="109">
        <v>530.51862737840997</v>
      </c>
      <c r="V201" s="110">
        <v>3967748.8141631284</v>
      </c>
      <c r="X201" s="111">
        <v>-0.82562854800380592</v>
      </c>
      <c r="Y201" s="111">
        <v>-6174.8759105205536</v>
      </c>
      <c r="Z201" s="112">
        <v>-126.57541004102677</v>
      </c>
      <c r="AA201" s="113">
        <f t="shared" si="18"/>
        <v>-3.1950788250807539E-5</v>
      </c>
    </row>
    <row r="202" spans="1:27" ht="15" customHeight="1">
      <c r="A202" t="s">
        <v>353</v>
      </c>
      <c r="B202" s="60">
        <v>1</v>
      </c>
      <c r="C202" s="19" t="s">
        <v>354</v>
      </c>
      <c r="D202" s="18">
        <f>'Lask. kunnallisvero 2024'!H202</f>
        <v>2655202.5527865165</v>
      </c>
      <c r="E202" s="18">
        <v>194522.76532658745</v>
      </c>
      <c r="F202" s="18">
        <f>'Lask. kiinteistövero 2024'!V202*1000</f>
        <v>224450.47389999998</v>
      </c>
      <c r="G202" s="18">
        <f t="shared" si="13"/>
        <v>3074175.7920131041</v>
      </c>
      <c r="H202" s="18">
        <f>G202/'Lask. kunnallisvero 2024'!D202</f>
        <v>1726.0953352122988</v>
      </c>
      <c r="I202" s="71">
        <f t="shared" si="14"/>
        <v>479.58466478770106</v>
      </c>
      <c r="J202" s="71">
        <f t="shared" si="15"/>
        <v>431.62619830893095</v>
      </c>
      <c r="K202" s="45">
        <f>J202*'Lask. kunnallisvero 2024'!D202</f>
        <v>768726.25918820605</v>
      </c>
      <c r="N202" s="71">
        <v>433.17468078805888</v>
      </c>
      <c r="O202" s="45">
        <v>771484.10648353281</v>
      </c>
      <c r="Q202" s="79">
        <f t="shared" si="16"/>
        <v>-1.5484824791279266</v>
      </c>
      <c r="R202" s="79">
        <f t="shared" si="17"/>
        <v>-2757.8472953267628</v>
      </c>
      <c r="S202" s="108">
        <v>772027.06513998238</v>
      </c>
      <c r="U202" s="109">
        <v>433.17468078805888</v>
      </c>
      <c r="V202" s="110">
        <v>771484.10648353281</v>
      </c>
      <c r="X202" s="111">
        <v>-1.5484824791279266</v>
      </c>
      <c r="Y202" s="111">
        <v>-2757.8472953267628</v>
      </c>
      <c r="Z202" s="112">
        <v>-3300.8059517763322</v>
      </c>
      <c r="AA202" s="113">
        <f t="shared" si="18"/>
        <v>-4.2938639240216216E-3</v>
      </c>
    </row>
    <row r="203" spans="1:27" ht="15" customHeight="1">
      <c r="A203" t="s">
        <v>275</v>
      </c>
      <c r="B203" s="60">
        <v>6</v>
      </c>
      <c r="C203" s="19" t="s">
        <v>276</v>
      </c>
      <c r="D203" s="18">
        <f>'Lask. kunnallisvero 2024'!H203</f>
        <v>3173425.0046000006</v>
      </c>
      <c r="E203" s="18">
        <v>414877.69934270688</v>
      </c>
      <c r="F203" s="18">
        <f>'Lask. kiinteistövero 2024'!V203*1000</f>
        <v>375279.61775000003</v>
      </c>
      <c r="G203" s="18">
        <f t="shared" ref="G203:G266" si="19">SUM(D203:F203)</f>
        <v>3963582.3216927075</v>
      </c>
      <c r="H203" s="18">
        <f>G203/'Lask. kunnallisvero 2024'!D203</f>
        <v>1495.6914421481915</v>
      </c>
      <c r="I203" s="71">
        <f t="shared" ref="I203:I266" si="20">$H$10-H203</f>
        <v>709.98855785180831</v>
      </c>
      <c r="J203" s="71">
        <f t="shared" ref="J203:J266" si="21">IF(I203&gt;0,I203*$K$4/100,IF(I203&lt;0,I203*$K$5/100))</f>
        <v>638.9897020666275</v>
      </c>
      <c r="K203" s="45">
        <f>J203*'Lask. kunnallisvero 2024'!D203</f>
        <v>1693322.7104765628</v>
      </c>
      <c r="N203" s="71">
        <v>641.17707020134571</v>
      </c>
      <c r="O203" s="45">
        <v>1699119.2360335661</v>
      </c>
      <c r="Q203" s="79">
        <f t="shared" si="16"/>
        <v>-2.1873681347182128</v>
      </c>
      <c r="R203" s="79">
        <f t="shared" si="17"/>
        <v>-5796.5255570032168</v>
      </c>
      <c r="S203" s="108">
        <v>1699336.557526974</v>
      </c>
      <c r="U203" s="109">
        <v>641.17707020134571</v>
      </c>
      <c r="V203" s="110">
        <v>1699119.2360335661</v>
      </c>
      <c r="X203" s="111">
        <v>-2.1873681347182128</v>
      </c>
      <c r="Y203" s="111">
        <v>-5796.5255570032168</v>
      </c>
      <c r="Z203" s="112">
        <v>-6013.847050411161</v>
      </c>
      <c r="AA203" s="113">
        <f t="shared" si="18"/>
        <v>-3.5515067584008515E-3</v>
      </c>
    </row>
    <row r="204" spans="1:27" ht="15" customHeight="1">
      <c r="A204" t="s">
        <v>133</v>
      </c>
      <c r="B204" s="60">
        <v>18</v>
      </c>
      <c r="C204" s="19" t="s">
        <v>134</v>
      </c>
      <c r="D204" s="18">
        <f>'Lask. kunnallisvero 2024'!H204</f>
        <v>2769356.0040674154</v>
      </c>
      <c r="E204" s="18">
        <v>838694.62276449706</v>
      </c>
      <c r="F204" s="18">
        <f>'Lask. kiinteistövero 2024'!V204*1000</f>
        <v>502044.05460000009</v>
      </c>
      <c r="G204" s="18">
        <f t="shared" si="19"/>
        <v>4110094.6814319124</v>
      </c>
      <c r="H204" s="18">
        <f>G204/'Lask. kunnallisvero 2024'!D204</f>
        <v>1742.303807304753</v>
      </c>
      <c r="I204" s="71">
        <f t="shared" si="20"/>
        <v>463.3761926952468</v>
      </c>
      <c r="J204" s="71">
        <f t="shared" si="21"/>
        <v>417.03857342572212</v>
      </c>
      <c r="K204" s="45">
        <f>J204*'Lask. kunnallisvero 2024'!D204</f>
        <v>983793.99471127847</v>
      </c>
      <c r="N204" s="71">
        <v>417.24999390470822</v>
      </c>
      <c r="O204" s="45">
        <v>984292.7356212067</v>
      </c>
      <c r="Q204" s="79">
        <f t="shared" ref="Q204:Q267" si="22">J204-N204</f>
        <v>-0.21142047898609917</v>
      </c>
      <c r="R204" s="79">
        <f t="shared" ref="R204:R267" si="23">K204-O204</f>
        <v>-498.74090992822312</v>
      </c>
      <c r="S204" s="108">
        <v>983768.79625913384</v>
      </c>
      <c r="U204" s="109">
        <v>417.24999390470822</v>
      </c>
      <c r="V204" s="110">
        <v>984292.7356212067</v>
      </c>
      <c r="X204" s="111">
        <v>-0.21142047898609917</v>
      </c>
      <c r="Y204" s="111">
        <v>-498.74090992822312</v>
      </c>
      <c r="Z204" s="112">
        <v>25.198452144628391</v>
      </c>
      <c r="AA204" s="113">
        <f t="shared" si="18"/>
        <v>2.5613545396791704E-5</v>
      </c>
    </row>
    <row r="205" spans="1:27" ht="15" customHeight="1">
      <c r="A205" t="s">
        <v>465</v>
      </c>
      <c r="B205" s="60">
        <v>10</v>
      </c>
      <c r="C205" s="19" t="s">
        <v>466</v>
      </c>
      <c r="D205" s="18">
        <f>'Lask. kunnallisvero 2024'!H205</f>
        <v>3108447.5815909095</v>
      </c>
      <c r="E205" s="18">
        <v>984017.724394736</v>
      </c>
      <c r="F205" s="18">
        <f>'Lask. kiinteistövero 2024'!V205*1000</f>
        <v>1193390.8860499999</v>
      </c>
      <c r="G205" s="18">
        <f t="shared" si="19"/>
        <v>5285856.1920356452</v>
      </c>
      <c r="H205" s="18">
        <f>G205/'Lask. kunnallisvero 2024'!D205</f>
        <v>2507.5219127303822</v>
      </c>
      <c r="I205" s="71">
        <f t="shared" si="20"/>
        <v>-301.84191273038232</v>
      </c>
      <c r="J205" s="71">
        <f t="shared" si="21"/>
        <v>-30.18419127303823</v>
      </c>
      <c r="K205" s="45">
        <f>J205*'Lask. kunnallisvero 2024'!D205</f>
        <v>-63628.27520356459</v>
      </c>
      <c r="N205" s="71">
        <v>-30.201004827568248</v>
      </c>
      <c r="O205" s="45">
        <v>-63663.718176513867</v>
      </c>
      <c r="Q205" s="79">
        <f t="shared" si="22"/>
        <v>1.6813554530017427E-2</v>
      </c>
      <c r="R205" s="79">
        <f t="shared" si="23"/>
        <v>35.442972949276736</v>
      </c>
      <c r="S205" s="108">
        <v>-63581.658320652219</v>
      </c>
      <c r="U205" s="109">
        <v>-30.201004827568248</v>
      </c>
      <c r="V205" s="110">
        <v>-63663.718176513867</v>
      </c>
      <c r="X205" s="111">
        <v>1.6813554530017427E-2</v>
      </c>
      <c r="Y205" s="111">
        <v>35.442972949276736</v>
      </c>
      <c r="Z205" s="112">
        <v>-46.616882912370784</v>
      </c>
      <c r="AA205" s="113">
        <f t="shared" si="18"/>
        <v>7.3264413915402203E-4</v>
      </c>
    </row>
    <row r="206" spans="1:27" ht="15" customHeight="1">
      <c r="A206" t="s">
        <v>217</v>
      </c>
      <c r="B206" s="60">
        <v>8</v>
      </c>
      <c r="C206" s="19" t="s">
        <v>218</v>
      </c>
      <c r="D206" s="18">
        <f>'Lask. kunnallisvero 2024'!H206</f>
        <v>8654540.5774444453</v>
      </c>
      <c r="E206" s="18">
        <v>929498.00483783602</v>
      </c>
      <c r="F206" s="18">
        <f>'Lask. kiinteistövero 2024'!V206*1000</f>
        <v>902287.17464999994</v>
      </c>
      <c r="G206" s="18">
        <f t="shared" si="19"/>
        <v>10486325.756932281</v>
      </c>
      <c r="H206" s="18">
        <f>G206/'Lask. kunnallisvero 2024'!D206</f>
        <v>2070.3505936687625</v>
      </c>
      <c r="I206" s="71">
        <f t="shared" si="20"/>
        <v>135.32940633123735</v>
      </c>
      <c r="J206" s="71">
        <f t="shared" si="21"/>
        <v>121.79646569811361</v>
      </c>
      <c r="K206" s="45">
        <f>J206*'Lask. kunnallisvero 2024'!D206</f>
        <v>616899.09876094537</v>
      </c>
      <c r="N206" s="71">
        <v>123.19330248941155</v>
      </c>
      <c r="O206" s="45">
        <v>623974.07710886945</v>
      </c>
      <c r="Q206" s="79">
        <f t="shared" si="22"/>
        <v>-1.3968367912979431</v>
      </c>
      <c r="R206" s="79">
        <f t="shared" si="23"/>
        <v>-7074.9783479240723</v>
      </c>
      <c r="S206" s="108">
        <v>618962.56803996931</v>
      </c>
      <c r="U206" s="109">
        <v>123.19330248941155</v>
      </c>
      <c r="V206" s="110">
        <v>623974.07710886945</v>
      </c>
      <c r="X206" s="111">
        <v>-1.3968367912979431</v>
      </c>
      <c r="Y206" s="111">
        <v>-7074.9783479240723</v>
      </c>
      <c r="Z206" s="112">
        <v>-2063.4692790239351</v>
      </c>
      <c r="AA206" s="113">
        <f t="shared" si="18"/>
        <v>-3.3449056469177147E-3</v>
      </c>
    </row>
    <row r="207" spans="1:27" ht="15" customHeight="1">
      <c r="A207" t="s">
        <v>375</v>
      </c>
      <c r="B207" s="60">
        <v>17</v>
      </c>
      <c r="C207" s="19" t="s">
        <v>376</v>
      </c>
      <c r="D207" s="18">
        <f>'Lask. kunnallisvero 2024'!H207</f>
        <v>4355042.8679999998</v>
      </c>
      <c r="E207" s="18">
        <v>470576.69656261487</v>
      </c>
      <c r="F207" s="18">
        <f>'Lask. kiinteistövero 2024'!V207*1000</f>
        <v>1026509.3528</v>
      </c>
      <c r="G207" s="18">
        <f t="shared" si="19"/>
        <v>5852128.9173626155</v>
      </c>
      <c r="H207" s="18">
        <f>G207/'Lask. kunnallisvero 2024'!D207</f>
        <v>1963.801650121683</v>
      </c>
      <c r="I207" s="71">
        <f t="shared" si="20"/>
        <v>241.87834987831684</v>
      </c>
      <c r="J207" s="71">
        <f t="shared" si="21"/>
        <v>217.69051489048513</v>
      </c>
      <c r="K207" s="45">
        <f>J207*'Lask. kunnallisvero 2024'!D207</f>
        <v>648717.73437364574</v>
      </c>
      <c r="N207" s="71">
        <v>218.68682719796445</v>
      </c>
      <c r="O207" s="45">
        <v>651686.74504993402</v>
      </c>
      <c r="Q207" s="79">
        <f t="shared" si="22"/>
        <v>-0.99631230747931454</v>
      </c>
      <c r="R207" s="79">
        <f t="shared" si="23"/>
        <v>-2969.0106762882788</v>
      </c>
      <c r="S207" s="108">
        <v>652264.37446664833</v>
      </c>
      <c r="U207" s="109">
        <v>218.68682719796445</v>
      </c>
      <c r="V207" s="110">
        <v>651686.74504993402</v>
      </c>
      <c r="X207" s="111">
        <v>-0.99631230747931454</v>
      </c>
      <c r="Y207" s="111">
        <v>-2969.0106762882788</v>
      </c>
      <c r="Z207" s="112">
        <v>-3546.6400930025848</v>
      </c>
      <c r="AA207" s="113">
        <f t="shared" si="18"/>
        <v>-5.4671545189479984E-3</v>
      </c>
    </row>
    <row r="208" spans="1:27" ht="15" customHeight="1">
      <c r="A208" t="s">
        <v>149</v>
      </c>
      <c r="B208" s="60">
        <v>17</v>
      </c>
      <c r="C208" s="19" t="s">
        <v>150</v>
      </c>
      <c r="D208" s="18">
        <f>'Lask. kunnallisvero 2024'!H208</f>
        <v>5987644.1457032971</v>
      </c>
      <c r="E208" s="18">
        <v>1137195.4140475739</v>
      </c>
      <c r="F208" s="18">
        <f>'Lask. kiinteistövero 2024'!V208*1000</f>
        <v>674920.74375000002</v>
      </c>
      <c r="G208" s="18">
        <f t="shared" si="19"/>
        <v>7799760.3035008712</v>
      </c>
      <c r="H208" s="18">
        <f>G208/'Lask. kunnallisvero 2024'!D208</f>
        <v>1639.983242956449</v>
      </c>
      <c r="I208" s="71">
        <f t="shared" si="20"/>
        <v>565.69675704355086</v>
      </c>
      <c r="J208" s="71">
        <f t="shared" si="21"/>
        <v>509.1270813391958</v>
      </c>
      <c r="K208" s="45">
        <f>J208*'Lask. kunnallisvero 2024'!D208</f>
        <v>2421408.3988492154</v>
      </c>
      <c r="N208" s="71">
        <v>509.36587483149248</v>
      </c>
      <c r="O208" s="45">
        <v>2422544.1006985782</v>
      </c>
      <c r="Q208" s="79">
        <f t="shared" si="22"/>
        <v>-0.23879349229667923</v>
      </c>
      <c r="R208" s="79">
        <f t="shared" si="23"/>
        <v>-1135.7018493628129</v>
      </c>
      <c r="S208" s="108">
        <v>2422205.879860322</v>
      </c>
      <c r="U208" s="109">
        <v>509.36587483149248</v>
      </c>
      <c r="V208" s="110">
        <v>2422544.1006985782</v>
      </c>
      <c r="X208" s="111">
        <v>-0.23879349229667923</v>
      </c>
      <c r="Y208" s="111">
        <v>-1135.7018493628129</v>
      </c>
      <c r="Z208" s="112">
        <v>-797.48101110663265</v>
      </c>
      <c r="AA208" s="113">
        <f t="shared" si="18"/>
        <v>-3.2934593416196906E-4</v>
      </c>
    </row>
    <row r="209" spans="1:27" ht="15" customHeight="1">
      <c r="A209" t="s">
        <v>587</v>
      </c>
      <c r="B209" s="60">
        <v>17</v>
      </c>
      <c r="C209" s="19" t="s">
        <v>588</v>
      </c>
      <c r="D209" s="18">
        <f>'Lask. kunnallisvero 2024'!H209</f>
        <v>1922055.5856375</v>
      </c>
      <c r="E209" s="18">
        <v>579687.49112316116</v>
      </c>
      <c r="F209" s="18">
        <f>'Lask. kiinteistövero 2024'!V209*1000</f>
        <v>295130.06959999999</v>
      </c>
      <c r="G209" s="18">
        <f t="shared" si="19"/>
        <v>2796873.1463606614</v>
      </c>
      <c r="H209" s="18">
        <f>G209/'Lask. kunnallisvero 2024'!D209</f>
        <v>1699.1938920781661</v>
      </c>
      <c r="I209" s="71">
        <f t="shared" si="20"/>
        <v>506.48610792183376</v>
      </c>
      <c r="J209" s="71">
        <f t="shared" si="21"/>
        <v>455.83749712965039</v>
      </c>
      <c r="K209" s="45">
        <f>J209*'Lask. kunnallisvero 2024'!D209</f>
        <v>750308.52027540456</v>
      </c>
      <c r="N209" s="71">
        <v>452.39313447921108</v>
      </c>
      <c r="O209" s="45">
        <v>744639.09935278143</v>
      </c>
      <c r="Q209" s="79">
        <f t="shared" si="22"/>
        <v>3.4443626504393023</v>
      </c>
      <c r="R209" s="79">
        <f t="shared" si="23"/>
        <v>5669.4209226231324</v>
      </c>
      <c r="S209" s="108">
        <v>748601.36605869059</v>
      </c>
      <c r="U209" s="109">
        <v>452.39313447921108</v>
      </c>
      <c r="V209" s="110">
        <v>744639.09935278143</v>
      </c>
      <c r="X209" s="111">
        <v>3.4443626504393023</v>
      </c>
      <c r="Y209" s="111">
        <v>5669.4209226231324</v>
      </c>
      <c r="Z209" s="112">
        <v>1707.1542167139705</v>
      </c>
      <c r="AA209" s="113">
        <f t="shared" si="18"/>
        <v>2.2752696665197815E-3</v>
      </c>
    </row>
    <row r="210" spans="1:27" ht="15" customHeight="1">
      <c r="A210" t="s">
        <v>135</v>
      </c>
      <c r="B210" s="60">
        <v>2</v>
      </c>
      <c r="C210" s="19" t="s">
        <v>136</v>
      </c>
      <c r="D210" s="18">
        <f>'Lask. kunnallisvero 2024'!H210</f>
        <v>3041459.9825934069</v>
      </c>
      <c r="E210" s="18">
        <v>185113.49347942779</v>
      </c>
      <c r="F210" s="18">
        <f>'Lask. kiinteistövero 2024'!V210*1000</f>
        <v>332403.60869999992</v>
      </c>
      <c r="G210" s="18">
        <f t="shared" si="19"/>
        <v>3558977.0847728346</v>
      </c>
      <c r="H210" s="18">
        <f>G210/'Lask. kunnallisvero 2024'!D210</f>
        <v>1844.029577602505</v>
      </c>
      <c r="I210" s="71">
        <f t="shared" si="20"/>
        <v>361.65042239749482</v>
      </c>
      <c r="J210" s="71">
        <f t="shared" si="21"/>
        <v>325.48538015774534</v>
      </c>
      <c r="K210" s="45">
        <f>J210*'Lask. kunnallisvero 2024'!D210</f>
        <v>628186.78370444849</v>
      </c>
      <c r="N210" s="71">
        <v>326.97918807204258</v>
      </c>
      <c r="O210" s="45">
        <v>631069.8329790422</v>
      </c>
      <c r="Q210" s="79">
        <f t="shared" si="22"/>
        <v>-1.4938079142972356</v>
      </c>
      <c r="R210" s="79">
        <f t="shared" si="23"/>
        <v>-2883.0492745937081</v>
      </c>
      <c r="S210" s="108">
        <v>631752.29154748085</v>
      </c>
      <c r="U210" s="109">
        <v>326.97918807204258</v>
      </c>
      <c r="V210" s="110">
        <v>631069.8329790422</v>
      </c>
      <c r="X210" s="111">
        <v>-1.4938079142972356</v>
      </c>
      <c r="Y210" s="111">
        <v>-2883.0492745937081</v>
      </c>
      <c r="Z210" s="112">
        <v>-3565.5078430323629</v>
      </c>
      <c r="AA210" s="113">
        <f t="shared" si="18"/>
        <v>-5.6758721060739085E-3</v>
      </c>
    </row>
    <row r="211" spans="1:27" ht="15" customHeight="1">
      <c r="A211" t="s">
        <v>405</v>
      </c>
      <c r="B211" s="60">
        <v>6</v>
      </c>
      <c r="C211" s="19" t="s">
        <v>406</v>
      </c>
      <c r="D211" s="18">
        <f>'Lask. kunnallisvero 2024'!H211</f>
        <v>9060680.961808987</v>
      </c>
      <c r="E211" s="18">
        <v>1013905.8431283371</v>
      </c>
      <c r="F211" s="18">
        <f>'Lask. kiinteistövero 2024'!V211*1000</f>
        <v>1507917.7609499998</v>
      </c>
      <c r="G211" s="18">
        <f t="shared" si="19"/>
        <v>11582504.565887323</v>
      </c>
      <c r="H211" s="18">
        <f>G211/'Lask. kunnallisvero 2024'!D211</f>
        <v>1827.7583345253784</v>
      </c>
      <c r="I211" s="71">
        <f t="shared" si="20"/>
        <v>377.92166547462148</v>
      </c>
      <c r="J211" s="71">
        <f t="shared" si="21"/>
        <v>340.12949892715932</v>
      </c>
      <c r="K211" s="45">
        <f>J211*'Lask. kunnallisvero 2024'!D211</f>
        <v>2155400.6347014084</v>
      </c>
      <c r="N211" s="71">
        <v>338.96645177121906</v>
      </c>
      <c r="O211" s="45">
        <v>2148030.4048742154</v>
      </c>
      <c r="Q211" s="79">
        <f t="shared" si="22"/>
        <v>1.1630471559402622</v>
      </c>
      <c r="R211" s="79">
        <f t="shared" si="23"/>
        <v>7370.2298271930777</v>
      </c>
      <c r="S211" s="108">
        <v>2160513.5847100308</v>
      </c>
      <c r="U211" s="109">
        <v>338.96645177121906</v>
      </c>
      <c r="V211" s="110">
        <v>2148030.4048742154</v>
      </c>
      <c r="X211" s="111">
        <v>1.1630471559402622</v>
      </c>
      <c r="Y211" s="111">
        <v>7370.2298271930777</v>
      </c>
      <c r="Z211" s="112">
        <v>-5112.9500086223707</v>
      </c>
      <c r="AA211" s="113">
        <f t="shared" si="18"/>
        <v>-2.3721576055537705E-3</v>
      </c>
    </row>
    <row r="212" spans="1:27" ht="15" customHeight="1">
      <c r="A212" t="s">
        <v>301</v>
      </c>
      <c r="B212" s="60">
        <v>2</v>
      </c>
      <c r="C212" s="19" t="s">
        <v>302</v>
      </c>
      <c r="D212" s="18">
        <f>'Lask. kunnallisvero 2024'!H212</f>
        <v>10885968.903453488</v>
      </c>
      <c r="E212" s="18">
        <v>2321612.1661887011</v>
      </c>
      <c r="F212" s="18">
        <f>'Lask. kiinteistövero 2024'!V212*1000</f>
        <v>1180477.14475</v>
      </c>
      <c r="G212" s="18">
        <f t="shared" si="19"/>
        <v>14388058.214392189</v>
      </c>
      <c r="H212" s="18">
        <f>G212/'Lask. kunnallisvero 2024'!D212</f>
        <v>1769.7488578588179</v>
      </c>
      <c r="I212" s="71">
        <f t="shared" si="20"/>
        <v>435.93114214118191</v>
      </c>
      <c r="J212" s="71">
        <f t="shared" si="21"/>
        <v>392.33802792706376</v>
      </c>
      <c r="K212" s="45">
        <f>J212*'Lask. kunnallisvero 2024'!D212</f>
        <v>3189708.1670470284</v>
      </c>
      <c r="N212" s="71">
        <v>392.85760829988453</v>
      </c>
      <c r="O212" s="45">
        <v>3193932.3554780614</v>
      </c>
      <c r="Q212" s="79">
        <f t="shared" si="22"/>
        <v>-0.5195803728207693</v>
      </c>
      <c r="R212" s="79">
        <f t="shared" si="23"/>
        <v>-4224.1884310329333</v>
      </c>
      <c r="S212" s="108">
        <v>3191836.447983386</v>
      </c>
      <c r="U212" s="109">
        <v>392.85760829988453</v>
      </c>
      <c r="V212" s="110">
        <v>3193932.3554780614</v>
      </c>
      <c r="X212" s="111">
        <v>-0.5195803728207693</v>
      </c>
      <c r="Y212" s="111">
        <v>-4224.1884310329333</v>
      </c>
      <c r="Z212" s="112">
        <v>-2128.2809363575652</v>
      </c>
      <c r="AA212" s="113">
        <f t="shared" si="18"/>
        <v>-6.6723374832371814E-4</v>
      </c>
    </row>
    <row r="213" spans="1:27" ht="15" customHeight="1">
      <c r="A213" t="s">
        <v>463</v>
      </c>
      <c r="B213" s="60">
        <v>1</v>
      </c>
      <c r="C213" s="19" t="s">
        <v>464</v>
      </c>
      <c r="D213" s="18">
        <f>'Lask. kunnallisvero 2024'!H213</f>
        <v>98393041.760577455</v>
      </c>
      <c r="E213" s="18">
        <v>30020443.500843585</v>
      </c>
      <c r="F213" s="18">
        <f>'Lask. kiinteistövero 2024'!V213*1000</f>
        <v>9475281.0199999996</v>
      </c>
      <c r="G213" s="18">
        <f t="shared" si="19"/>
        <v>137888766.28142104</v>
      </c>
      <c r="H213" s="18">
        <f>G213/'Lask. kunnallisvero 2024'!D213</f>
        <v>2688.4666552559229</v>
      </c>
      <c r="I213" s="71">
        <f t="shared" si="20"/>
        <v>-482.78665525592305</v>
      </c>
      <c r="J213" s="71">
        <f t="shared" si="21"/>
        <v>-48.278665525592302</v>
      </c>
      <c r="K213" s="45">
        <f>J213*'Lask. kunnallisvero 2024'!D213</f>
        <v>-2476164.4761421038</v>
      </c>
      <c r="N213" s="71">
        <v>-48.57250437301586</v>
      </c>
      <c r="O213" s="45">
        <v>-2491235.1767876106</v>
      </c>
      <c r="Q213" s="79">
        <f t="shared" si="22"/>
        <v>0.29383884742355804</v>
      </c>
      <c r="R213" s="79">
        <f t="shared" si="23"/>
        <v>15070.700645506848</v>
      </c>
      <c r="S213" s="108">
        <v>-2491439.4570051809</v>
      </c>
      <c r="U213" s="109">
        <v>-48.57250437301586</v>
      </c>
      <c r="V213" s="110">
        <v>-2491235.1767876106</v>
      </c>
      <c r="X213" s="111">
        <v>0.29383884742355804</v>
      </c>
      <c r="Y213" s="111">
        <v>15070.700645506848</v>
      </c>
      <c r="Z213" s="112">
        <v>15274.9808630771</v>
      </c>
      <c r="AA213" s="113">
        <f t="shared" si="18"/>
        <v>-6.1688070442217626E-3</v>
      </c>
    </row>
    <row r="214" spans="1:27" ht="15" customHeight="1">
      <c r="A214" t="s">
        <v>439</v>
      </c>
      <c r="B214" s="60">
        <v>17</v>
      </c>
      <c r="C214" s="19" t="s">
        <v>440</v>
      </c>
      <c r="D214" s="18">
        <f>'Lask. kunnallisvero 2024'!H214</f>
        <v>36534812.677056812</v>
      </c>
      <c r="E214" s="18">
        <v>14289907.726600906</v>
      </c>
      <c r="F214" s="18">
        <f>'Lask. kiinteistövero 2024'!V214*1000</f>
        <v>3542306.6082500005</v>
      </c>
      <c r="G214" s="18">
        <f t="shared" si="19"/>
        <v>54367027.011907719</v>
      </c>
      <c r="H214" s="18">
        <f>G214/'Lask. kunnallisvero 2024'!D214</f>
        <v>2284.6168429595209</v>
      </c>
      <c r="I214" s="71">
        <f t="shared" si="20"/>
        <v>-78.936842959521073</v>
      </c>
      <c r="J214" s="71">
        <f t="shared" si="21"/>
        <v>-7.8936842959521076</v>
      </c>
      <c r="K214" s="45">
        <f>J214*'Lask. kunnallisvero 2024'!D214</f>
        <v>-187846.0051907723</v>
      </c>
      <c r="N214" s="71">
        <v>-8.2822041015436749</v>
      </c>
      <c r="O214" s="45">
        <v>-197091.61100443485</v>
      </c>
      <c r="Q214" s="79">
        <f t="shared" si="22"/>
        <v>0.38851980559156729</v>
      </c>
      <c r="R214" s="79">
        <f t="shared" si="23"/>
        <v>9245.6058136625506</v>
      </c>
      <c r="S214" s="108">
        <v>-196638.63392725517</v>
      </c>
      <c r="U214" s="109">
        <v>-8.2822041015436749</v>
      </c>
      <c r="V214" s="110">
        <v>-197091.61100443485</v>
      </c>
      <c r="X214" s="111">
        <v>0.38851980559156729</v>
      </c>
      <c r="Y214" s="111">
        <v>9245.6058136625506</v>
      </c>
      <c r="Z214" s="112">
        <v>8792.628736482875</v>
      </c>
      <c r="AA214" s="113">
        <f t="shared" si="18"/>
        <v>-4.6807642928329903E-2</v>
      </c>
    </row>
    <row r="215" spans="1:27" ht="15" customHeight="1">
      <c r="A215" t="s">
        <v>585</v>
      </c>
      <c r="B215" s="60">
        <v>2</v>
      </c>
      <c r="C215" s="19" t="s">
        <v>586</v>
      </c>
      <c r="D215" s="18">
        <f>'Lask. kunnallisvero 2024'!H215</f>
        <v>44568910.447697371</v>
      </c>
      <c r="E215" s="18">
        <v>4789759.1459646244</v>
      </c>
      <c r="F215" s="18">
        <f>'Lask. kiinteistövero 2024'!V215*1000</f>
        <v>4599094.2125000004</v>
      </c>
      <c r="G215" s="18">
        <f t="shared" si="19"/>
        <v>53957763.806161992</v>
      </c>
      <c r="H215" s="18">
        <f>G215/'Lask. kunnallisvero 2024'!D215</f>
        <v>2130.1079233414389</v>
      </c>
      <c r="I215" s="71">
        <f t="shared" si="20"/>
        <v>75.572076658560945</v>
      </c>
      <c r="J215" s="71">
        <f t="shared" si="21"/>
        <v>68.014868992704848</v>
      </c>
      <c r="K215" s="45">
        <f>J215*'Lask. kunnallisvero 2024'!D215</f>
        <v>1722884.6464542064</v>
      </c>
      <c r="N215" s="71">
        <v>69.599375973719859</v>
      </c>
      <c r="O215" s="45">
        <v>1763021.7927902977</v>
      </c>
      <c r="Q215" s="79">
        <f t="shared" si="22"/>
        <v>-1.5845069810150108</v>
      </c>
      <c r="R215" s="79">
        <f t="shared" si="23"/>
        <v>-40137.146336091217</v>
      </c>
      <c r="S215" s="108">
        <v>1766042.507889699</v>
      </c>
      <c r="U215" s="109">
        <v>69.599375973719859</v>
      </c>
      <c r="V215" s="110">
        <v>1763021.7927902977</v>
      </c>
      <c r="X215" s="111">
        <v>-1.5845069810150108</v>
      </c>
      <c r="Y215" s="111">
        <v>-40137.146336091217</v>
      </c>
      <c r="Z215" s="112">
        <v>-43157.861435492523</v>
      </c>
      <c r="AA215" s="113">
        <f t="shared" si="18"/>
        <v>-2.5049768435927402E-2</v>
      </c>
    </row>
    <row r="216" spans="1:27" ht="15" customHeight="1">
      <c r="A216" t="s">
        <v>583</v>
      </c>
      <c r="B216" s="60">
        <v>10</v>
      </c>
      <c r="C216" s="19" t="s">
        <v>584</v>
      </c>
      <c r="D216" s="18">
        <f>'Lask. kunnallisvero 2024'!H216</f>
        <v>4016317.1961063826</v>
      </c>
      <c r="E216" s="18">
        <v>921814.73641931312</v>
      </c>
      <c r="F216" s="18">
        <f>'Lask. kiinteistövero 2024'!V216*1000</f>
        <v>817875.23095</v>
      </c>
      <c r="G216" s="18">
        <f t="shared" si="19"/>
        <v>5756007.163475696</v>
      </c>
      <c r="H216" s="18">
        <f>G216/'Lask. kunnallisvero 2024'!D216</f>
        <v>1745.8317147333019</v>
      </c>
      <c r="I216" s="71">
        <f t="shared" si="20"/>
        <v>459.84828526669799</v>
      </c>
      <c r="J216" s="71">
        <f t="shared" si="21"/>
        <v>413.8634567400282</v>
      </c>
      <c r="K216" s="45">
        <f>J216*'Lask. kunnallisvero 2024'!D216</f>
        <v>1364507.8168718729</v>
      </c>
      <c r="N216" s="71">
        <v>413.74739674406271</v>
      </c>
      <c r="O216" s="45">
        <v>1364125.1670651748</v>
      </c>
      <c r="Q216" s="79">
        <f t="shared" si="22"/>
        <v>0.116059995965486</v>
      </c>
      <c r="R216" s="79">
        <f t="shared" si="23"/>
        <v>382.64980669808574</v>
      </c>
      <c r="S216" s="108">
        <v>1363850.4763606191</v>
      </c>
      <c r="U216" s="109">
        <v>413.74739674406271</v>
      </c>
      <c r="V216" s="110">
        <v>1364125.1670651748</v>
      </c>
      <c r="X216" s="111">
        <v>0.116059995965486</v>
      </c>
      <c r="Y216" s="111">
        <v>382.64980669808574</v>
      </c>
      <c r="Z216" s="112">
        <v>657.34051125380211</v>
      </c>
      <c r="AA216" s="113">
        <f t="shared" si="18"/>
        <v>4.8174184356140356E-4</v>
      </c>
    </row>
    <row r="217" spans="1:27" ht="15" customHeight="1">
      <c r="A217" t="s">
        <v>299</v>
      </c>
      <c r="B217" s="60">
        <v>19</v>
      </c>
      <c r="C217" s="19" t="s">
        <v>300</v>
      </c>
      <c r="D217" s="18">
        <f>'Lask. kunnallisvero 2024'!H217</f>
        <v>4021332.0544647891</v>
      </c>
      <c r="E217" s="18">
        <v>510868.40616586665</v>
      </c>
      <c r="F217" s="18">
        <f>'Lask. kiinteistövero 2024'!V217*1000</f>
        <v>629128.97774999996</v>
      </c>
      <c r="G217" s="18">
        <f t="shared" si="19"/>
        <v>5161329.4383806549</v>
      </c>
      <c r="H217" s="18">
        <f>G217/'Lask. kunnallisvero 2024'!D217</f>
        <v>1434.1009831566143</v>
      </c>
      <c r="I217" s="71">
        <f t="shared" si="20"/>
        <v>771.57901684338549</v>
      </c>
      <c r="J217" s="71">
        <f t="shared" si="21"/>
        <v>694.42111515904685</v>
      </c>
      <c r="K217" s="45">
        <f>J217*'Lask. kunnallisvero 2024'!D217</f>
        <v>2499221.5934574096</v>
      </c>
      <c r="N217" s="71">
        <v>695.10570728966127</v>
      </c>
      <c r="O217" s="45">
        <v>2501685.4405354909</v>
      </c>
      <c r="Q217" s="79">
        <f t="shared" si="22"/>
        <v>-0.68459213061441915</v>
      </c>
      <c r="R217" s="79">
        <f t="shared" si="23"/>
        <v>-2463.8470780812204</v>
      </c>
      <c r="S217" s="108">
        <v>2505762.6520668627</v>
      </c>
      <c r="U217" s="109">
        <v>695.10570728966127</v>
      </c>
      <c r="V217" s="110">
        <v>2501685.4405354909</v>
      </c>
      <c r="X217" s="111">
        <v>-0.68459213061441915</v>
      </c>
      <c r="Y217" s="111">
        <v>-2463.8470780812204</v>
      </c>
      <c r="Z217" s="112">
        <v>-6541.0586094530299</v>
      </c>
      <c r="AA217" s="113">
        <f t="shared" si="18"/>
        <v>-2.6172383539645096E-3</v>
      </c>
    </row>
    <row r="218" spans="1:27" ht="15" customHeight="1">
      <c r="A218" t="s">
        <v>449</v>
      </c>
      <c r="B218" s="60">
        <v>4</v>
      </c>
      <c r="C218" s="19" t="s">
        <v>450</v>
      </c>
      <c r="D218" s="18">
        <f>'Lask. kunnallisvero 2024'!H218</f>
        <v>67921927.122417733</v>
      </c>
      <c r="E218" s="18">
        <v>16212406.923616141</v>
      </c>
      <c r="F218" s="18">
        <f>'Lask. kiinteistövero 2024'!V218*1000</f>
        <v>6328726.9849499995</v>
      </c>
      <c r="G218" s="18">
        <f t="shared" si="19"/>
        <v>90463061.03098388</v>
      </c>
      <c r="H218" s="18">
        <f>G218/'Lask. kunnallisvero 2024'!D218</f>
        <v>2329.6008712140474</v>
      </c>
      <c r="I218" s="71">
        <f t="shared" si="20"/>
        <v>-123.92087121404757</v>
      </c>
      <c r="J218" s="71">
        <f t="shared" si="21"/>
        <v>-12.392087121404757</v>
      </c>
      <c r="K218" s="45">
        <f>J218*'Lask. kunnallisvero 2024'!D218</f>
        <v>-481209.52709838952</v>
      </c>
      <c r="N218" s="71">
        <v>-12.433169246317584</v>
      </c>
      <c r="O218" s="45">
        <v>-482804.82817300444</v>
      </c>
      <c r="Q218" s="79">
        <f t="shared" si="22"/>
        <v>4.1082124912827922E-2</v>
      </c>
      <c r="R218" s="79">
        <f t="shared" si="23"/>
        <v>1595.301074614923</v>
      </c>
      <c r="S218" s="108">
        <v>-483106.46493448771</v>
      </c>
      <c r="U218" s="109">
        <v>-12.433169246317584</v>
      </c>
      <c r="V218" s="110">
        <v>-482804.82817300444</v>
      </c>
      <c r="X218" s="111">
        <v>4.1082124912827922E-2</v>
      </c>
      <c r="Y218" s="111">
        <v>1595.301074614923</v>
      </c>
      <c r="Z218" s="112">
        <v>1896.9378360981937</v>
      </c>
      <c r="AA218" s="113">
        <f t="shared" si="18"/>
        <v>-3.9420205321710937E-3</v>
      </c>
    </row>
    <row r="219" spans="1:27" ht="15" customHeight="1">
      <c r="A219" t="s">
        <v>151</v>
      </c>
      <c r="B219" s="60">
        <v>11</v>
      </c>
      <c r="C219" s="19" t="s">
        <v>152</v>
      </c>
      <c r="D219" s="18">
        <f>'Lask. kunnallisvero 2024'!H219</f>
        <v>3634693.9114545453</v>
      </c>
      <c r="E219" s="18">
        <v>571958.31570393429</v>
      </c>
      <c r="F219" s="18">
        <f>'Lask. kiinteistövero 2024'!V219*1000</f>
        <v>616143.71400000004</v>
      </c>
      <c r="G219" s="18">
        <f t="shared" si="19"/>
        <v>4822795.9411584791</v>
      </c>
      <c r="H219" s="18">
        <f>G219/'Lask. kunnallisvero 2024'!D219</f>
        <v>1644.3218346943331</v>
      </c>
      <c r="I219" s="71">
        <f t="shared" si="20"/>
        <v>561.35816530566672</v>
      </c>
      <c r="J219" s="71">
        <f t="shared" si="21"/>
        <v>505.22234877510004</v>
      </c>
      <c r="K219" s="45">
        <f>J219*'Lask. kunnallisvero 2024'!D219</f>
        <v>1481817.1489573685</v>
      </c>
      <c r="N219" s="71">
        <v>503.67829176255606</v>
      </c>
      <c r="O219" s="45">
        <v>1477288.429739577</v>
      </c>
      <c r="Q219" s="79">
        <f t="shared" si="22"/>
        <v>1.5440570125439876</v>
      </c>
      <c r="R219" s="79">
        <f t="shared" si="23"/>
        <v>4528.7192177914549</v>
      </c>
      <c r="S219" s="108">
        <v>1481986.0612200899</v>
      </c>
      <c r="U219" s="109">
        <v>503.67829176255606</v>
      </c>
      <c r="V219" s="110">
        <v>1477288.429739577</v>
      </c>
      <c r="X219" s="111">
        <v>1.5440570125439876</v>
      </c>
      <c r="Y219" s="111">
        <v>4528.7192177914549</v>
      </c>
      <c r="Z219" s="112">
        <v>-168.91226272145286</v>
      </c>
      <c r="AA219" s="113">
        <f t="shared" si="18"/>
        <v>-1.1398995000179501E-4</v>
      </c>
    </row>
    <row r="220" spans="1:27" ht="15" customHeight="1">
      <c r="A220" t="s">
        <v>105</v>
      </c>
      <c r="B220" s="60">
        <v>11</v>
      </c>
      <c r="C220" s="19" t="s">
        <v>106</v>
      </c>
      <c r="D220" s="18">
        <f>'Lask. kunnallisvero 2024'!H220</f>
        <v>1464010.4532446808</v>
      </c>
      <c r="E220" s="18">
        <v>1041773.055852693</v>
      </c>
      <c r="F220" s="18">
        <f>'Lask. kiinteistövero 2024'!V220*1000</f>
        <v>228662.78834999996</v>
      </c>
      <c r="G220" s="18">
        <f t="shared" si="19"/>
        <v>2734446.2974473741</v>
      </c>
      <c r="H220" s="18">
        <f>G220/'Lask. kunnallisvero 2024'!D220</f>
        <v>1920.2572313534931</v>
      </c>
      <c r="I220" s="71">
        <f t="shared" si="20"/>
        <v>285.42276864650671</v>
      </c>
      <c r="J220" s="71">
        <f t="shared" si="21"/>
        <v>256.88049178185605</v>
      </c>
      <c r="K220" s="45">
        <f>J220*'Lask. kunnallisvero 2024'!D220</f>
        <v>365797.82029736304</v>
      </c>
      <c r="N220" s="71">
        <v>252.84827955989465</v>
      </c>
      <c r="O220" s="45">
        <v>360055.95009328995</v>
      </c>
      <c r="Q220" s="79">
        <f t="shared" si="22"/>
        <v>4.0322122219614016</v>
      </c>
      <c r="R220" s="79">
        <f t="shared" si="23"/>
        <v>5741.8702040730859</v>
      </c>
      <c r="S220" s="108">
        <v>359671.63318927941</v>
      </c>
      <c r="U220" s="109">
        <v>252.84827955989465</v>
      </c>
      <c r="V220" s="110">
        <v>360055.95009328995</v>
      </c>
      <c r="X220" s="111">
        <v>4.0322122219614016</v>
      </c>
      <c r="Y220" s="111">
        <v>5741.8702040730859</v>
      </c>
      <c r="Z220" s="112">
        <v>6126.1871080836281</v>
      </c>
      <c r="AA220" s="113">
        <f t="shared" si="18"/>
        <v>1.6747467502959832E-2</v>
      </c>
    </row>
    <row r="221" spans="1:27" ht="15" customHeight="1">
      <c r="A221" t="s">
        <v>581</v>
      </c>
      <c r="B221" s="60">
        <v>9</v>
      </c>
      <c r="C221" s="19" t="s">
        <v>582</v>
      </c>
      <c r="D221" s="18">
        <f>'Lask. kunnallisvero 2024'!H221</f>
        <v>4417006.3469999991</v>
      </c>
      <c r="E221" s="18">
        <v>1097461.5743007015</v>
      </c>
      <c r="F221" s="18">
        <f>'Lask. kiinteistövero 2024'!V221*1000</f>
        <v>495163.70014999999</v>
      </c>
      <c r="G221" s="18">
        <f t="shared" si="19"/>
        <v>6009631.6214507008</v>
      </c>
      <c r="H221" s="18">
        <f>G221/'Lask. kunnallisvero 2024'!D221</f>
        <v>1982.0684767317614</v>
      </c>
      <c r="I221" s="71">
        <f t="shared" si="20"/>
        <v>223.61152326823844</v>
      </c>
      <c r="J221" s="71">
        <f t="shared" si="21"/>
        <v>201.25037094141459</v>
      </c>
      <c r="K221" s="45">
        <f>J221*'Lask. kunnallisvero 2024'!D221</f>
        <v>610191.12469436903</v>
      </c>
      <c r="N221" s="71">
        <v>200.58026328571231</v>
      </c>
      <c r="O221" s="45">
        <v>608159.35828227969</v>
      </c>
      <c r="Q221" s="79">
        <f t="shared" si="22"/>
        <v>0.67010765570228159</v>
      </c>
      <c r="R221" s="79">
        <f t="shared" si="23"/>
        <v>2031.766412089346</v>
      </c>
      <c r="S221" s="108">
        <v>609110.08619268774</v>
      </c>
      <c r="U221" s="109">
        <v>200.58026328571231</v>
      </c>
      <c r="V221" s="110">
        <v>608159.35828227969</v>
      </c>
      <c r="X221" s="111">
        <v>0.67010765570228159</v>
      </c>
      <c r="Y221" s="111">
        <v>2031.766412089346</v>
      </c>
      <c r="Z221" s="112">
        <v>1081.0385016812943</v>
      </c>
      <c r="AA221" s="113">
        <f t="shared" si="18"/>
        <v>1.7716391765330282E-3</v>
      </c>
    </row>
    <row r="222" spans="1:27" ht="15" customHeight="1">
      <c r="A222" t="s">
        <v>177</v>
      </c>
      <c r="B222" s="60">
        <v>17</v>
      </c>
      <c r="C222" s="19" t="s">
        <v>178</v>
      </c>
      <c r="D222" s="18">
        <f>'Lask. kunnallisvero 2024'!H222</f>
        <v>3127928.1909090905</v>
      </c>
      <c r="E222" s="18">
        <v>313113.02287305065</v>
      </c>
      <c r="F222" s="18">
        <f>'Lask. kiinteistövero 2024'!V222*1000</f>
        <v>364634.12760000007</v>
      </c>
      <c r="G222" s="18">
        <f t="shared" si="19"/>
        <v>3805675.3413821412</v>
      </c>
      <c r="H222" s="18">
        <f>G222/'Lask. kunnallisvero 2024'!D222</f>
        <v>1464.8480913711089</v>
      </c>
      <c r="I222" s="71">
        <f t="shared" si="20"/>
        <v>740.83190862889091</v>
      </c>
      <c r="J222" s="71">
        <f t="shared" si="21"/>
        <v>666.74871776600185</v>
      </c>
      <c r="K222" s="45">
        <f>J222*'Lask. kunnallisvero 2024'!D222</f>
        <v>1732213.1687560729</v>
      </c>
      <c r="N222" s="71">
        <v>670.14366275841633</v>
      </c>
      <c r="O222" s="45">
        <v>1741033.2358463656</v>
      </c>
      <c r="Q222" s="79">
        <f t="shared" si="22"/>
        <v>-3.3949449924144801</v>
      </c>
      <c r="R222" s="79">
        <f t="shared" si="23"/>
        <v>-8820.067090292694</v>
      </c>
      <c r="S222" s="108">
        <v>1740623.7739849228</v>
      </c>
      <c r="U222" s="109">
        <v>670.14366275841633</v>
      </c>
      <c r="V222" s="110">
        <v>1741033.2358463656</v>
      </c>
      <c r="X222" s="111">
        <v>-3.3949449924144801</v>
      </c>
      <c r="Y222" s="111">
        <v>-8820.067090292694</v>
      </c>
      <c r="Z222" s="112">
        <v>-8410.6052288499195</v>
      </c>
      <c r="AA222" s="113">
        <f t="shared" si="18"/>
        <v>-4.8554100503055845E-3</v>
      </c>
    </row>
    <row r="223" spans="1:27" ht="15" customHeight="1">
      <c r="A223" t="s">
        <v>483</v>
      </c>
      <c r="B223" s="60">
        <v>5</v>
      </c>
      <c r="C223" s="19" t="s">
        <v>484</v>
      </c>
      <c r="D223" s="18">
        <f>'Lask. kunnallisvero 2024'!H223</f>
        <v>47915727.65943037</v>
      </c>
      <c r="E223" s="18">
        <v>11328363.613680607</v>
      </c>
      <c r="F223" s="18">
        <f>'Lask. kiinteistövero 2024'!V223*1000</f>
        <v>4593560.5006999997</v>
      </c>
      <c r="G223" s="18">
        <f t="shared" si="19"/>
        <v>63837651.773810975</v>
      </c>
      <c r="H223" s="18">
        <f>G223/'Lask. kunnallisvero 2024'!D223</f>
        <v>2241.2544947446186</v>
      </c>
      <c r="I223" s="71">
        <f t="shared" si="20"/>
        <v>-35.574494744618733</v>
      </c>
      <c r="J223" s="71">
        <f t="shared" si="21"/>
        <v>-3.5574494744618734</v>
      </c>
      <c r="K223" s="45">
        <f>J223*'Lask. kunnallisvero 2024'!D223</f>
        <v>-101326.83338109755</v>
      </c>
      <c r="N223" s="71">
        <v>-3.6954629338857101</v>
      </c>
      <c r="O223" s="45">
        <v>-105257.87074586668</v>
      </c>
      <c r="Q223" s="79">
        <f t="shared" si="22"/>
        <v>0.13801345942383669</v>
      </c>
      <c r="R223" s="79">
        <f t="shared" si="23"/>
        <v>3931.0373647691304</v>
      </c>
      <c r="S223" s="108">
        <v>-104716.23336356675</v>
      </c>
      <c r="U223" s="109">
        <v>-3.6954629338857101</v>
      </c>
      <c r="V223" s="110">
        <v>-105257.87074586668</v>
      </c>
      <c r="X223" s="111">
        <v>0.13801345942383669</v>
      </c>
      <c r="Y223" s="111">
        <v>3931.0373647691304</v>
      </c>
      <c r="Z223" s="112">
        <v>3389.3999824692</v>
      </c>
      <c r="AA223" s="113">
        <f t="shared" si="18"/>
        <v>-3.3450171779487295E-2</v>
      </c>
    </row>
    <row r="224" spans="1:27" ht="15" customHeight="1">
      <c r="A224" t="s">
        <v>49</v>
      </c>
      <c r="B224" s="60">
        <v>18</v>
      </c>
      <c r="C224" s="19" t="s">
        <v>50</v>
      </c>
      <c r="D224" s="18">
        <f>'Lask. kunnallisvero 2024'!H224</f>
        <v>1507694.2851290321</v>
      </c>
      <c r="E224" s="18">
        <v>325169.43209775223</v>
      </c>
      <c r="F224" s="18">
        <f>'Lask. kiinteistövero 2024'!V224*1000</f>
        <v>208065.34334999998</v>
      </c>
      <c r="G224" s="18">
        <f t="shared" si="19"/>
        <v>2040929.0605767842</v>
      </c>
      <c r="H224" s="18">
        <f>G224/'Lask. kunnallisvero 2024'!D224</f>
        <v>1753.3754815951754</v>
      </c>
      <c r="I224" s="71">
        <f t="shared" si="20"/>
        <v>452.30451840482442</v>
      </c>
      <c r="J224" s="71">
        <f t="shared" si="21"/>
        <v>407.07406656434199</v>
      </c>
      <c r="K224" s="45">
        <f>J224*'Lask. kunnallisvero 2024'!D224</f>
        <v>473834.2134808941</v>
      </c>
      <c r="N224" s="71">
        <v>407.59769643290946</v>
      </c>
      <c r="O224" s="45">
        <v>474443.71864790661</v>
      </c>
      <c r="Q224" s="79">
        <f t="shared" si="22"/>
        <v>-0.52362986856746829</v>
      </c>
      <c r="R224" s="79">
        <f t="shared" si="23"/>
        <v>-609.50516701251036</v>
      </c>
      <c r="S224" s="108">
        <v>474926.81019985443</v>
      </c>
      <c r="U224" s="109">
        <v>407.59769643290946</v>
      </c>
      <c r="V224" s="110">
        <v>474443.71864790661</v>
      </c>
      <c r="X224" s="111">
        <v>-0.52362986856746829</v>
      </c>
      <c r="Y224" s="111">
        <v>-609.50516701251036</v>
      </c>
      <c r="Z224" s="112">
        <v>-1092.5967189603252</v>
      </c>
      <c r="AA224" s="113">
        <f t="shared" si="18"/>
        <v>-2.3058628690694593E-3</v>
      </c>
    </row>
    <row r="225" spans="1:27" ht="15" customHeight="1">
      <c r="A225" t="s">
        <v>329</v>
      </c>
      <c r="B225" s="60">
        <v>19</v>
      </c>
      <c r="C225" s="19" t="s">
        <v>330</v>
      </c>
      <c r="D225" s="18">
        <f>'Lask. kunnallisvero 2024'!H225</f>
        <v>104545853.27029213</v>
      </c>
      <c r="E225" s="18">
        <v>10034765.709510462</v>
      </c>
      <c r="F225" s="18">
        <f>'Lask. kiinteistövero 2024'!V225*1000</f>
        <v>11123034.352999998</v>
      </c>
      <c r="G225" s="18">
        <f t="shared" si="19"/>
        <v>125703653.33280259</v>
      </c>
      <c r="H225" s="18">
        <f>G225/'Lask. kunnallisvero 2024'!D225</f>
        <v>1925.4304649205433</v>
      </c>
      <c r="I225" s="71">
        <f t="shared" si="20"/>
        <v>280.24953507945656</v>
      </c>
      <c r="J225" s="71">
        <f t="shared" si="21"/>
        <v>252.2245815715109</v>
      </c>
      <c r="K225" s="45">
        <f>J225*'Lask. kunnallisvero 2024'!D225</f>
        <v>16466734.03247766</v>
      </c>
      <c r="N225" s="71">
        <v>253.65309775765203</v>
      </c>
      <c r="O225" s="45">
        <v>16559996.140206071</v>
      </c>
      <c r="Q225" s="79">
        <f t="shared" si="22"/>
        <v>-1.4285161861411382</v>
      </c>
      <c r="R225" s="79">
        <f t="shared" si="23"/>
        <v>-93262.107728410512</v>
      </c>
      <c r="S225" s="108">
        <v>16567718.565457085</v>
      </c>
      <c r="U225" s="109">
        <v>253.65309775765203</v>
      </c>
      <c r="V225" s="110">
        <v>16559996.140206071</v>
      </c>
      <c r="X225" s="111">
        <v>-1.4285161861411382</v>
      </c>
      <c r="Y225" s="111">
        <v>-93262.107728410512</v>
      </c>
      <c r="Z225" s="112">
        <v>-100984.53297942504</v>
      </c>
      <c r="AA225" s="113">
        <f t="shared" si="18"/>
        <v>-6.1326388572409858E-3</v>
      </c>
    </row>
    <row r="226" spans="1:27" ht="15" customHeight="1">
      <c r="A226" t="s">
        <v>413</v>
      </c>
      <c r="B226" s="60">
        <v>9</v>
      </c>
      <c r="C226" s="19" t="s">
        <v>414</v>
      </c>
      <c r="D226" s="18">
        <f>'Lask. kunnallisvero 2024'!H226</f>
        <v>7503225.5871627899</v>
      </c>
      <c r="E226" s="18">
        <v>1232070.547487688</v>
      </c>
      <c r="F226" s="18">
        <f>'Lask. kiinteistövero 2024'!V226*1000</f>
        <v>1177035.9533500003</v>
      </c>
      <c r="G226" s="18">
        <f t="shared" si="19"/>
        <v>9912332.0880004782</v>
      </c>
      <c r="H226" s="18">
        <f>G226/'Lask. kunnallisvero 2024'!D226</f>
        <v>2083.298042875258</v>
      </c>
      <c r="I226" s="71">
        <f t="shared" si="20"/>
        <v>122.3819571247418</v>
      </c>
      <c r="J226" s="71">
        <f t="shared" si="21"/>
        <v>110.14376141226764</v>
      </c>
      <c r="K226" s="45">
        <f>J226*'Lask. kunnallisvero 2024'!D226</f>
        <v>524064.01679956942</v>
      </c>
      <c r="N226" s="71">
        <v>110.18400413035721</v>
      </c>
      <c r="O226" s="45">
        <v>524255.49165223958</v>
      </c>
      <c r="Q226" s="79">
        <f t="shared" si="22"/>
        <v>-4.0242718089572804E-2</v>
      </c>
      <c r="R226" s="79">
        <f t="shared" si="23"/>
        <v>-191.47485267015873</v>
      </c>
      <c r="S226" s="108">
        <v>525099.105634626</v>
      </c>
      <c r="U226" s="109">
        <v>110.18400413035721</v>
      </c>
      <c r="V226" s="110">
        <v>524255.49165223958</v>
      </c>
      <c r="X226" s="111">
        <v>-4.0242718089572804E-2</v>
      </c>
      <c r="Y226" s="111">
        <v>-191.47485267015873</v>
      </c>
      <c r="Z226" s="112">
        <v>-1035.0888350565801</v>
      </c>
      <c r="AA226" s="113">
        <f t="shared" si="18"/>
        <v>-1.9751190730052629E-3</v>
      </c>
    </row>
    <row r="227" spans="1:27" ht="15" customHeight="1">
      <c r="A227" t="s">
        <v>575</v>
      </c>
      <c r="B227" s="60">
        <v>6</v>
      </c>
      <c r="C227" s="19" t="s">
        <v>576</v>
      </c>
      <c r="D227" s="18">
        <f>'Lask. kunnallisvero 2024'!H227</f>
        <v>5402763.9056489347</v>
      </c>
      <c r="E227" s="18">
        <v>1280816.2973980915</v>
      </c>
      <c r="F227" s="18">
        <f>'Lask. kiinteistövero 2024'!V227*1000</f>
        <v>1033021.8227999998</v>
      </c>
      <c r="G227" s="18">
        <f t="shared" si="19"/>
        <v>7716602.0258470261</v>
      </c>
      <c r="H227" s="18">
        <f>G227/'Lask. kunnallisvero 2024'!D227</f>
        <v>1871.1450111171257</v>
      </c>
      <c r="I227" s="71">
        <f t="shared" si="20"/>
        <v>334.53498888287413</v>
      </c>
      <c r="J227" s="71">
        <f t="shared" si="21"/>
        <v>301.08148999458672</v>
      </c>
      <c r="K227" s="45">
        <f>J227*'Lask. kunnallisvero 2024'!D227</f>
        <v>1241660.0647376757</v>
      </c>
      <c r="N227" s="71">
        <v>300.24635114824349</v>
      </c>
      <c r="O227" s="45">
        <v>1238215.9521353561</v>
      </c>
      <c r="Q227" s="79">
        <f t="shared" si="22"/>
        <v>0.83513884634322721</v>
      </c>
      <c r="R227" s="79">
        <f t="shared" si="23"/>
        <v>3444.1126023195684</v>
      </c>
      <c r="S227" s="108">
        <v>1241772.0679827733</v>
      </c>
      <c r="U227" s="109">
        <v>300.24635114824349</v>
      </c>
      <c r="V227" s="110">
        <v>1238215.9521353561</v>
      </c>
      <c r="X227" s="111">
        <v>0.83513884634322721</v>
      </c>
      <c r="Y227" s="111">
        <v>3444.1126023195684</v>
      </c>
      <c r="Z227" s="112">
        <v>-112.00324509758502</v>
      </c>
      <c r="AA227" s="113">
        <f t="shared" si="18"/>
        <v>-9.0204435399352103E-5</v>
      </c>
    </row>
    <row r="228" spans="1:27" ht="15" customHeight="1">
      <c r="A228" t="s">
        <v>87</v>
      </c>
      <c r="B228" s="60">
        <v>2</v>
      </c>
      <c r="C228" s="19" t="s">
        <v>88</v>
      </c>
      <c r="D228" s="18">
        <f>'Lask. kunnallisvero 2024'!H228</f>
        <v>11511991.265323943</v>
      </c>
      <c r="E228" s="18">
        <v>711236.66291540931</v>
      </c>
      <c r="F228" s="18">
        <f>'Lask. kiinteistövero 2024'!V228*1000</f>
        <v>853265.59704999998</v>
      </c>
      <c r="G228" s="18">
        <f t="shared" si="19"/>
        <v>13076493.525289351</v>
      </c>
      <c r="H228" s="18">
        <f>G228/'Lask. kunnallisvero 2024'!D228</f>
        <v>2031.773388018855</v>
      </c>
      <c r="I228" s="71">
        <f t="shared" si="20"/>
        <v>173.90661198114481</v>
      </c>
      <c r="J228" s="71">
        <f t="shared" si="21"/>
        <v>156.51595078303032</v>
      </c>
      <c r="K228" s="45">
        <f>J228*'Lask. kunnallisvero 2024'!D228</f>
        <v>1007336.6592395832</v>
      </c>
      <c r="N228" s="71">
        <v>158.31350689222728</v>
      </c>
      <c r="O228" s="45">
        <v>1018905.7303583748</v>
      </c>
      <c r="Q228" s="79">
        <f t="shared" si="22"/>
        <v>-1.797556109196961</v>
      </c>
      <c r="R228" s="79">
        <f t="shared" si="23"/>
        <v>-11569.071118791588</v>
      </c>
      <c r="S228" s="108">
        <v>1021413.8550566649</v>
      </c>
      <c r="U228" s="109">
        <v>158.31350689222728</v>
      </c>
      <c r="V228" s="110">
        <v>1018905.7303583748</v>
      </c>
      <c r="X228" s="111">
        <v>-1.797556109196961</v>
      </c>
      <c r="Y228" s="111">
        <v>-11569.071118791588</v>
      </c>
      <c r="Z228" s="112">
        <v>-14077.195817081723</v>
      </c>
      <c r="AA228" s="113">
        <f t="shared" si="18"/>
        <v>-1.3974668436774947E-2</v>
      </c>
    </row>
    <row r="229" spans="1:27" ht="15" customHeight="1">
      <c r="A229" t="s">
        <v>17</v>
      </c>
      <c r="B229" s="60">
        <v>12</v>
      </c>
      <c r="C229" s="19" t="s">
        <v>18</v>
      </c>
      <c r="D229" s="18">
        <f>'Lask. kunnallisvero 2024'!H229</f>
        <v>2055277.0074943819</v>
      </c>
      <c r="E229" s="18">
        <v>371578.91486364102</v>
      </c>
      <c r="F229" s="18">
        <f>'Lask. kiinteistövero 2024'!V229*1000</f>
        <v>393755.17335</v>
      </c>
      <c r="G229" s="18">
        <f t="shared" si="19"/>
        <v>2820611.0957080228</v>
      </c>
      <c r="H229" s="18">
        <f>G229/'Lask. kunnallisvero 2024'!D229</f>
        <v>1482.9711333901278</v>
      </c>
      <c r="I229" s="71">
        <f t="shared" si="20"/>
        <v>722.70886660987208</v>
      </c>
      <c r="J229" s="71">
        <f t="shared" si="21"/>
        <v>650.43797994888484</v>
      </c>
      <c r="K229" s="45">
        <f>J229*'Lask. kunnallisvero 2024'!D229</f>
        <v>1237133.0378627789</v>
      </c>
      <c r="N229" s="71">
        <v>651.29488302133029</v>
      </c>
      <c r="O229" s="45">
        <v>1238762.8675065702</v>
      </c>
      <c r="Q229" s="79">
        <f t="shared" si="22"/>
        <v>-0.85690307244544783</v>
      </c>
      <c r="R229" s="79">
        <f t="shared" si="23"/>
        <v>-1629.8296437913086</v>
      </c>
      <c r="S229" s="108">
        <v>1239044.7597516628</v>
      </c>
      <c r="U229" s="109">
        <v>651.29488302133029</v>
      </c>
      <c r="V229" s="110">
        <v>1238762.8675065702</v>
      </c>
      <c r="X229" s="111">
        <v>-0.85690307244544783</v>
      </c>
      <c r="Y229" s="111">
        <v>-1629.8296437913086</v>
      </c>
      <c r="Z229" s="112">
        <v>-1911.7218888839707</v>
      </c>
      <c r="AA229" s="113">
        <f t="shared" ref="AA229:AA292" si="24">Z229/K229</f>
        <v>-1.5452839996792781E-3</v>
      </c>
    </row>
    <row r="230" spans="1:27" ht="15" customHeight="1">
      <c r="A230" t="s">
        <v>259</v>
      </c>
      <c r="B230" s="60">
        <v>1</v>
      </c>
      <c r="C230" s="19" t="s">
        <v>260</v>
      </c>
      <c r="D230" s="18">
        <f>'Lask. kunnallisvero 2024'!H230</f>
        <v>43206146.396225795</v>
      </c>
      <c r="E230" s="18">
        <v>3259443.4559622728</v>
      </c>
      <c r="F230" s="18">
        <f>'Lask. kiinteistövero 2024'!V230*1000</f>
        <v>5967893.8418500004</v>
      </c>
      <c r="G230" s="18">
        <f t="shared" si="19"/>
        <v>52433483.694038063</v>
      </c>
      <c r="H230" s="18">
        <f>G230/'Lask. kunnallisvero 2024'!D230</f>
        <v>1927.063974936163</v>
      </c>
      <c r="I230" s="71">
        <f t="shared" si="20"/>
        <v>278.61602506383679</v>
      </c>
      <c r="J230" s="71">
        <f t="shared" si="21"/>
        <v>250.7544225574531</v>
      </c>
      <c r="K230" s="45">
        <f>J230*'Lask. kunnallisvero 2024'!D230</f>
        <v>6822777.0833657412</v>
      </c>
      <c r="N230" s="71">
        <v>252.46741192795005</v>
      </c>
      <c r="O230" s="45">
        <v>6869385.811147593</v>
      </c>
      <c r="Q230" s="79">
        <f t="shared" si="22"/>
        <v>-1.7129893704969561</v>
      </c>
      <c r="R230" s="79">
        <f t="shared" si="23"/>
        <v>-46608.727781851776</v>
      </c>
      <c r="S230" s="108">
        <v>6871829.8473597197</v>
      </c>
      <c r="U230" s="109">
        <v>252.46741192795005</v>
      </c>
      <c r="V230" s="110">
        <v>6869385.811147593</v>
      </c>
      <c r="X230" s="111">
        <v>-1.7129893704969561</v>
      </c>
      <c r="Y230" s="111">
        <v>-46608.727781851776</v>
      </c>
      <c r="Z230" s="112">
        <v>-49052.7639939785</v>
      </c>
      <c r="AA230" s="113">
        <f t="shared" si="24"/>
        <v>-7.1895598221392134E-3</v>
      </c>
    </row>
    <row r="231" spans="1:27" ht="15" customHeight="1">
      <c r="A231" t="s">
        <v>83</v>
      </c>
      <c r="B231" s="60">
        <v>13</v>
      </c>
      <c r="C231" s="19" t="s">
        <v>84</v>
      </c>
      <c r="D231" s="18">
        <f>'Lask. kunnallisvero 2024'!H231</f>
        <v>11093554.475612903</v>
      </c>
      <c r="E231" s="18">
        <v>1703912.1815153486</v>
      </c>
      <c r="F231" s="18">
        <f>'Lask. kiinteistövero 2024'!V231*1000</f>
        <v>1634334.4278500003</v>
      </c>
      <c r="G231" s="18">
        <f t="shared" si="19"/>
        <v>14431801.084978253</v>
      </c>
      <c r="H231" s="18">
        <f>G231/'Lask. kunnallisvero 2024'!D231</f>
        <v>1631.2649581754551</v>
      </c>
      <c r="I231" s="71">
        <f t="shared" si="20"/>
        <v>574.41504182454469</v>
      </c>
      <c r="J231" s="71">
        <f t="shared" si="21"/>
        <v>516.97353764209026</v>
      </c>
      <c r="K231" s="45">
        <f>J231*'Lask. kunnallisvero 2024'!D231</f>
        <v>4573664.8875195729</v>
      </c>
      <c r="N231" s="71">
        <v>518.30733609671813</v>
      </c>
      <c r="O231" s="45">
        <v>4585465.0024476657</v>
      </c>
      <c r="Q231" s="79">
        <f t="shared" si="22"/>
        <v>-1.3337984546278676</v>
      </c>
      <c r="R231" s="79">
        <f t="shared" si="23"/>
        <v>-11800.114928092808</v>
      </c>
      <c r="S231" s="108">
        <v>4583653.9638333665</v>
      </c>
      <c r="U231" s="109">
        <v>518.30733609671813</v>
      </c>
      <c r="V231" s="110">
        <v>4585465.0024476657</v>
      </c>
      <c r="X231" s="111">
        <v>-1.3337984546278676</v>
      </c>
      <c r="Y231" s="111">
        <v>-11800.114928092808</v>
      </c>
      <c r="Z231" s="112">
        <v>-9989.0763137936592</v>
      </c>
      <c r="AA231" s="113">
        <f t="shared" si="24"/>
        <v>-2.1840420230724461E-3</v>
      </c>
    </row>
    <row r="232" spans="1:27" ht="15" customHeight="1">
      <c r="A232" t="s">
        <v>495</v>
      </c>
      <c r="B232" s="60">
        <v>19</v>
      </c>
      <c r="C232" s="19" t="s">
        <v>496</v>
      </c>
      <c r="D232" s="18">
        <f>'Lask. kunnallisvero 2024'!H232</f>
        <v>4389320.2311627911</v>
      </c>
      <c r="E232" s="18">
        <v>779610.98222095729</v>
      </c>
      <c r="F232" s="18">
        <f>'Lask. kiinteistövero 2024'!V232*1000</f>
        <v>697394.88915000018</v>
      </c>
      <c r="G232" s="18">
        <f t="shared" si="19"/>
        <v>5866326.1025337484</v>
      </c>
      <c r="H232" s="18">
        <f>G232/'Lask. kunnallisvero 2024'!D232</f>
        <v>1754.2841215710971</v>
      </c>
      <c r="I232" s="71">
        <f t="shared" si="20"/>
        <v>451.39587842890273</v>
      </c>
      <c r="J232" s="71">
        <f t="shared" si="21"/>
        <v>406.25629058601248</v>
      </c>
      <c r="K232" s="45">
        <f>J232*'Lask. kunnallisvero 2024'!D232</f>
        <v>1358521.0357196257</v>
      </c>
      <c r="N232" s="71">
        <v>408.52431956069296</v>
      </c>
      <c r="O232" s="45">
        <v>1366105.3246109572</v>
      </c>
      <c r="Q232" s="79">
        <f t="shared" si="22"/>
        <v>-2.268028974680476</v>
      </c>
      <c r="R232" s="79">
        <f t="shared" si="23"/>
        <v>-7584.2888913315255</v>
      </c>
      <c r="S232" s="108">
        <v>1367052.8513003413</v>
      </c>
      <c r="U232" s="109">
        <v>408.52431956069296</v>
      </c>
      <c r="V232" s="110">
        <v>1366105.3246109572</v>
      </c>
      <c r="X232" s="111">
        <v>-2.268028974680476</v>
      </c>
      <c r="Y232" s="111">
        <v>-7584.2888913315255</v>
      </c>
      <c r="Z232" s="112">
        <v>-8531.8155807156581</v>
      </c>
      <c r="AA232" s="113">
        <f t="shared" si="24"/>
        <v>-6.280223387336986E-3</v>
      </c>
    </row>
    <row r="233" spans="1:27" ht="15" customHeight="1">
      <c r="A233" t="s">
        <v>365</v>
      </c>
      <c r="B233" s="60">
        <v>2</v>
      </c>
      <c r="C233" s="19" t="s">
        <v>366</v>
      </c>
      <c r="D233" s="18">
        <f>'Lask. kunnallisvero 2024'!H233</f>
        <v>77607422.447222218</v>
      </c>
      <c r="E233" s="18">
        <v>9432431.596355306</v>
      </c>
      <c r="F233" s="18">
        <f>'Lask. kiinteistövero 2024'!V233*1000</f>
        <v>8718491.2493500002</v>
      </c>
      <c r="G233" s="18">
        <f t="shared" si="19"/>
        <v>95758345.292927518</v>
      </c>
      <c r="H233" s="18">
        <f>G233/'Lask. kunnallisvero 2024'!D233</f>
        <v>1873.9402209966247</v>
      </c>
      <c r="I233" s="71">
        <f t="shared" si="20"/>
        <v>331.73977900337513</v>
      </c>
      <c r="J233" s="71">
        <f t="shared" si="21"/>
        <v>298.56580110303764</v>
      </c>
      <c r="K233" s="45">
        <f>J233*'Lask. kunnallisvero 2024'!D233</f>
        <v>15256712.436365224</v>
      </c>
      <c r="N233" s="71">
        <v>299.74277004931872</v>
      </c>
      <c r="O233" s="45">
        <v>15316855.549520187</v>
      </c>
      <c r="Q233" s="79">
        <f t="shared" si="22"/>
        <v>-1.1769689462810788</v>
      </c>
      <c r="R233" s="79">
        <f t="shared" si="23"/>
        <v>-60143.113154962659</v>
      </c>
      <c r="S233" s="108">
        <v>15321476.77660566</v>
      </c>
      <c r="U233" s="109">
        <v>299.74277004931872</v>
      </c>
      <c r="V233" s="110">
        <v>15316855.549520187</v>
      </c>
      <c r="X233" s="111">
        <v>-1.1769689462810788</v>
      </c>
      <c r="Y233" s="111">
        <v>-60143.113154962659</v>
      </c>
      <c r="Z233" s="112">
        <v>-64764.340240435675</v>
      </c>
      <c r="AA233" s="113">
        <f t="shared" si="24"/>
        <v>-4.2449735164481611E-3</v>
      </c>
    </row>
    <row r="234" spans="1:27" ht="15" customHeight="1">
      <c r="A234" t="s">
        <v>567</v>
      </c>
      <c r="B234" s="60">
        <v>2</v>
      </c>
      <c r="C234" s="19" t="s">
        <v>568</v>
      </c>
      <c r="D234" s="18">
        <f>'Lask. kunnallisvero 2024'!H234</f>
        <v>4567122.6278522722</v>
      </c>
      <c r="E234" s="18">
        <v>401703.72077840718</v>
      </c>
      <c r="F234" s="18">
        <f>'Lask. kiinteistövero 2024'!V234*1000</f>
        <v>636997.32995000016</v>
      </c>
      <c r="G234" s="18">
        <f t="shared" si="19"/>
        <v>5605823.6785806799</v>
      </c>
      <c r="H234" s="18">
        <f>G234/'Lask. kunnallisvero 2024'!D234</f>
        <v>1884.9440748421923</v>
      </c>
      <c r="I234" s="71">
        <f t="shared" si="20"/>
        <v>320.73592515780751</v>
      </c>
      <c r="J234" s="71">
        <f t="shared" si="21"/>
        <v>288.6623326420268</v>
      </c>
      <c r="K234" s="45">
        <f>J234*'Lask. kunnallisvero 2024'!D234</f>
        <v>858481.77727738768</v>
      </c>
      <c r="N234" s="71">
        <v>290.43867589841534</v>
      </c>
      <c r="O234" s="45">
        <v>863764.62212188717</v>
      </c>
      <c r="Q234" s="79">
        <f t="shared" si="22"/>
        <v>-1.7763432563885431</v>
      </c>
      <c r="R234" s="79">
        <f t="shared" si="23"/>
        <v>-5282.8448444994865</v>
      </c>
      <c r="S234" s="108">
        <v>865675.92452948622</v>
      </c>
      <c r="U234" s="109">
        <v>290.43867589841534</v>
      </c>
      <c r="V234" s="110">
        <v>863764.62212188717</v>
      </c>
      <c r="X234" s="111">
        <v>-1.7763432563885431</v>
      </c>
      <c r="Y234" s="111">
        <v>-5282.8448444994865</v>
      </c>
      <c r="Z234" s="112">
        <v>-7194.1472520985408</v>
      </c>
      <c r="AA234" s="113">
        <f t="shared" si="24"/>
        <v>-8.380081490971485E-3</v>
      </c>
    </row>
    <row r="235" spans="1:27" ht="15" customHeight="1">
      <c r="A235" t="s">
        <v>533</v>
      </c>
      <c r="B235" s="60">
        <v>9</v>
      </c>
      <c r="C235" s="19" t="s">
        <v>534</v>
      </c>
      <c r="D235" s="18">
        <f>'Lask. kunnallisvero 2024'!H235</f>
        <v>4215375.7911910107</v>
      </c>
      <c r="E235" s="18">
        <v>799052.26435960678</v>
      </c>
      <c r="F235" s="18">
        <f>'Lask. kiinteistövero 2024'!V235*1000</f>
        <v>915990.97500000009</v>
      </c>
      <c r="G235" s="18">
        <f t="shared" si="19"/>
        <v>5930419.0305506177</v>
      </c>
      <c r="H235" s="18">
        <f>G235/'Lask. kunnallisvero 2024'!D235</f>
        <v>1844.0357682060378</v>
      </c>
      <c r="I235" s="71">
        <f t="shared" si="20"/>
        <v>361.64423179396204</v>
      </c>
      <c r="J235" s="71">
        <f t="shared" si="21"/>
        <v>325.47980861456585</v>
      </c>
      <c r="K235" s="45">
        <f>J235*'Lask. kunnallisvero 2024'!D235</f>
        <v>1046743.0645044438</v>
      </c>
      <c r="N235" s="71">
        <v>325.51147708475651</v>
      </c>
      <c r="O235" s="45">
        <v>1046844.910304577</v>
      </c>
      <c r="Q235" s="79">
        <f t="shared" si="22"/>
        <v>-3.1668470190652442E-2</v>
      </c>
      <c r="R235" s="79">
        <f t="shared" si="23"/>
        <v>-101.84580013318919</v>
      </c>
      <c r="S235" s="108">
        <v>1048052.1765639924</v>
      </c>
      <c r="U235" s="109">
        <v>325.51147708475651</v>
      </c>
      <c r="V235" s="110">
        <v>1046844.910304577</v>
      </c>
      <c r="X235" s="111">
        <v>-3.1668470190652442E-2</v>
      </c>
      <c r="Y235" s="111">
        <v>-101.84580013318919</v>
      </c>
      <c r="Z235" s="112">
        <v>-1309.1120595486136</v>
      </c>
      <c r="AA235" s="113">
        <f t="shared" si="24"/>
        <v>-1.2506527188392525E-3</v>
      </c>
    </row>
    <row r="236" spans="1:27" ht="15" customHeight="1">
      <c r="A236" t="s">
        <v>525</v>
      </c>
      <c r="B236" s="60">
        <v>10</v>
      </c>
      <c r="C236" s="19" t="s">
        <v>526</v>
      </c>
      <c r="D236" s="18">
        <f>'Lask. kunnallisvero 2024'!H236</f>
        <v>46106514.918580636</v>
      </c>
      <c r="E236" s="18">
        <v>8585740.0073341429</v>
      </c>
      <c r="F236" s="18">
        <f>'Lask. kiinteistövero 2024'!V236*1000</f>
        <v>6249958.3085500011</v>
      </c>
      <c r="G236" s="18">
        <f t="shared" si="19"/>
        <v>60942213.234464779</v>
      </c>
      <c r="H236" s="18">
        <f>G236/'Lask. kunnallisvero 2024'!D236</f>
        <v>1913.8339112038684</v>
      </c>
      <c r="I236" s="71">
        <f t="shared" si="20"/>
        <v>291.84608879613143</v>
      </c>
      <c r="J236" s="71">
        <f t="shared" si="21"/>
        <v>262.66147991651832</v>
      </c>
      <c r="K236" s="45">
        <f>J236*'Lask. kunnallisvero 2024'!D236</f>
        <v>8363929.5049816929</v>
      </c>
      <c r="N236" s="71">
        <v>262.93529436418197</v>
      </c>
      <c r="O236" s="45">
        <v>8372648.5784386462</v>
      </c>
      <c r="Q236" s="79">
        <f t="shared" si="22"/>
        <v>-0.27381444766365348</v>
      </c>
      <c r="R236" s="79">
        <f t="shared" si="23"/>
        <v>-8719.0734569532797</v>
      </c>
      <c r="S236" s="108">
        <v>8367233.6981809931</v>
      </c>
      <c r="U236" s="109">
        <v>262.93529436418197</v>
      </c>
      <c r="V236" s="110">
        <v>8372648.5784386462</v>
      </c>
      <c r="X236" s="111">
        <v>-0.27381444766365348</v>
      </c>
      <c r="Y236" s="111">
        <v>-8719.0734569532797</v>
      </c>
      <c r="Z236" s="112">
        <v>-3304.1931993002072</v>
      </c>
      <c r="AA236" s="113">
        <f t="shared" si="24"/>
        <v>-3.9505273177304706E-4</v>
      </c>
    </row>
    <row r="237" spans="1:27" ht="15" customHeight="1">
      <c r="A237" t="s">
        <v>233</v>
      </c>
      <c r="B237" s="60">
        <v>19</v>
      </c>
      <c r="C237" s="19" t="s">
        <v>234</v>
      </c>
      <c r="D237" s="18">
        <f>'Lask. kunnallisvero 2024'!H237</f>
        <v>1253291.0624505493</v>
      </c>
      <c r="E237" s="18">
        <v>618504.35516394582</v>
      </c>
      <c r="F237" s="18">
        <f>'Lask. kiinteistövero 2024'!V237*1000</f>
        <v>216777.30049999998</v>
      </c>
      <c r="G237" s="18">
        <f t="shared" si="19"/>
        <v>2088572.718114495</v>
      </c>
      <c r="H237" s="18">
        <f>G237/'Lask. kunnallisvero 2024'!D237</f>
        <v>2135.5549264974388</v>
      </c>
      <c r="I237" s="71">
        <f t="shared" si="20"/>
        <v>70.125073502561008</v>
      </c>
      <c r="J237" s="71">
        <f t="shared" si="21"/>
        <v>63.112566152304908</v>
      </c>
      <c r="K237" s="45">
        <f>J237*'Lask. kunnallisvero 2024'!D237</f>
        <v>61724.089696954201</v>
      </c>
      <c r="N237" s="71">
        <v>60.94669697470276</v>
      </c>
      <c r="O237" s="45">
        <v>59605.869641259298</v>
      </c>
      <c r="Q237" s="79">
        <f t="shared" si="22"/>
        <v>2.165869177602147</v>
      </c>
      <c r="R237" s="79">
        <f t="shared" si="23"/>
        <v>2118.2200556949028</v>
      </c>
      <c r="S237" s="108">
        <v>58313.084517499134</v>
      </c>
      <c r="U237" s="109">
        <v>60.94669697470276</v>
      </c>
      <c r="V237" s="110">
        <v>59605.869641259298</v>
      </c>
      <c r="X237" s="111">
        <v>2.165869177602147</v>
      </c>
      <c r="Y237" s="111">
        <v>2118.2200556949028</v>
      </c>
      <c r="Z237" s="112">
        <v>3411.0051794550673</v>
      </c>
      <c r="AA237" s="113">
        <f t="shared" si="24"/>
        <v>5.5262138270520088E-2</v>
      </c>
    </row>
    <row r="238" spans="1:27" ht="15" customHeight="1">
      <c r="A238" t="s">
        <v>403</v>
      </c>
      <c r="B238" s="60">
        <v>14</v>
      </c>
      <c r="C238" s="19" t="s">
        <v>404</v>
      </c>
      <c r="D238" s="18">
        <f>'Lask. kunnallisvero 2024'!H238</f>
        <v>104780115.08389284</v>
      </c>
      <c r="E238" s="18">
        <v>14540769.525881853</v>
      </c>
      <c r="F238" s="18">
        <f>'Lask. kiinteistövero 2024'!V238*1000</f>
        <v>13209446.978399999</v>
      </c>
      <c r="G238" s="18">
        <f t="shared" si="19"/>
        <v>132530331.5881747</v>
      </c>
      <c r="H238" s="18">
        <f>G238/'Lask. kunnallisvero 2024'!D238</f>
        <v>2003.1791352505245</v>
      </c>
      <c r="I238" s="71">
        <f t="shared" si="20"/>
        <v>202.50086474947534</v>
      </c>
      <c r="J238" s="71">
        <f t="shared" si="21"/>
        <v>182.25077827452779</v>
      </c>
      <c r="K238" s="45">
        <f>J238*'Lask. kunnallisvero 2024'!D238</f>
        <v>12057711.490642758</v>
      </c>
      <c r="N238" s="71">
        <v>183.05521865265507</v>
      </c>
      <c r="O238" s="45">
        <v>12110933.266059659</v>
      </c>
      <c r="Q238" s="79">
        <f t="shared" si="22"/>
        <v>-0.80444037812728197</v>
      </c>
      <c r="R238" s="79">
        <f t="shared" si="23"/>
        <v>-53221.775416901335</v>
      </c>
      <c r="S238" s="108">
        <v>12116346.002306039</v>
      </c>
      <c r="U238" s="109">
        <v>183.05521865265507</v>
      </c>
      <c r="V238" s="110">
        <v>12110933.266059659</v>
      </c>
      <c r="X238" s="111">
        <v>-0.80444037812728197</v>
      </c>
      <c r="Y238" s="111">
        <v>-53221.775416901335</v>
      </c>
      <c r="Z238" s="112">
        <v>-58634.511663280427</v>
      </c>
      <c r="AA238" s="113">
        <f t="shared" si="24"/>
        <v>-4.8628225769693553E-3</v>
      </c>
    </row>
    <row r="239" spans="1:27" ht="15" customHeight="1">
      <c r="A239" t="s">
        <v>541</v>
      </c>
      <c r="B239" s="60">
        <v>17</v>
      </c>
      <c r="C239" s="19" t="s">
        <v>542</v>
      </c>
      <c r="D239" s="18">
        <f>'Lask. kunnallisvero 2024'!H239</f>
        <v>5362994.5334062502</v>
      </c>
      <c r="E239" s="18">
        <v>1867290.3734586367</v>
      </c>
      <c r="F239" s="18">
        <f>'Lask. kiinteistövero 2024'!V239*1000</f>
        <v>589539.34030000004</v>
      </c>
      <c r="G239" s="18">
        <f t="shared" si="19"/>
        <v>7819824.2471648874</v>
      </c>
      <c r="H239" s="18">
        <f>G239/'Lask. kunnallisvero 2024'!D239</f>
        <v>1659.2031078219579</v>
      </c>
      <c r="I239" s="71">
        <f t="shared" si="20"/>
        <v>546.47689217804191</v>
      </c>
      <c r="J239" s="71">
        <f t="shared" si="21"/>
        <v>491.82920296023775</v>
      </c>
      <c r="K239" s="45">
        <f>J239*'Lask. kunnallisvero 2024'!D239</f>
        <v>2317991.0335516003</v>
      </c>
      <c r="N239" s="71">
        <v>490.83046440769363</v>
      </c>
      <c r="O239" s="45">
        <v>2313283.9787534601</v>
      </c>
      <c r="Q239" s="79">
        <f t="shared" si="22"/>
        <v>0.99873855254412547</v>
      </c>
      <c r="R239" s="79">
        <f t="shared" si="23"/>
        <v>4707.0547981401905</v>
      </c>
      <c r="S239" s="108">
        <v>2315470.1219984815</v>
      </c>
      <c r="U239" s="109">
        <v>490.83046440769363</v>
      </c>
      <c r="V239" s="110">
        <v>2313283.9787534601</v>
      </c>
      <c r="X239" s="111">
        <v>0.99873855254412547</v>
      </c>
      <c r="Y239" s="111">
        <v>4707.0547981401905</v>
      </c>
      <c r="Z239" s="112">
        <v>2520.9115531188436</v>
      </c>
      <c r="AA239" s="113">
        <f t="shared" si="24"/>
        <v>1.0875415463779128E-3</v>
      </c>
    </row>
    <row r="240" spans="1:27" ht="15" customHeight="1">
      <c r="A240" t="s">
        <v>23</v>
      </c>
      <c r="B240" s="60">
        <v>4</v>
      </c>
      <c r="C240" s="19" t="s">
        <v>24</v>
      </c>
      <c r="D240" s="18">
        <f>'Lask. kunnallisvero 2024'!H240</f>
        <v>1428777.5625</v>
      </c>
      <c r="E240" s="18">
        <v>453455.21492692333</v>
      </c>
      <c r="F240" s="18">
        <f>'Lask. kiinteistövero 2024'!V240*1000</f>
        <v>311004.95954999997</v>
      </c>
      <c r="G240" s="18">
        <f t="shared" si="19"/>
        <v>2193237.7369769234</v>
      </c>
      <c r="H240" s="18">
        <f>G240/'Lask. kunnallisvero 2024'!D240</f>
        <v>1709.460434120751</v>
      </c>
      <c r="I240" s="71">
        <f t="shared" si="20"/>
        <v>496.21956587924888</v>
      </c>
      <c r="J240" s="71">
        <f t="shared" si="21"/>
        <v>446.59760929132398</v>
      </c>
      <c r="K240" s="45">
        <f>J240*'Lask. kunnallisvero 2024'!D240</f>
        <v>572984.73272076866</v>
      </c>
      <c r="N240" s="71">
        <v>445.72489064886264</v>
      </c>
      <c r="O240" s="45">
        <v>571865.03470249078</v>
      </c>
      <c r="Q240" s="79">
        <f t="shared" si="22"/>
        <v>0.87271864246133646</v>
      </c>
      <c r="R240" s="79">
        <f t="shared" si="23"/>
        <v>1119.6980182778789</v>
      </c>
      <c r="S240" s="108">
        <v>572209.9797740808</v>
      </c>
      <c r="U240" s="109">
        <v>445.72489064886264</v>
      </c>
      <c r="V240" s="110">
        <v>571865.03470249078</v>
      </c>
      <c r="X240" s="111">
        <v>0.87271864246133646</v>
      </c>
      <c r="Y240" s="111">
        <v>1119.6980182778789</v>
      </c>
      <c r="Z240" s="112">
        <v>774.75294668786228</v>
      </c>
      <c r="AA240" s="113">
        <f t="shared" si="24"/>
        <v>1.3521354103258817E-3</v>
      </c>
    </row>
    <row r="241" spans="1:27" ht="15" customHeight="1">
      <c r="A241" t="s">
        <v>297</v>
      </c>
      <c r="B241" s="60">
        <v>17</v>
      </c>
      <c r="C241" s="19" t="s">
        <v>298</v>
      </c>
      <c r="D241" s="18">
        <f>'Lask. kunnallisvero 2024'!H241</f>
        <v>6201164.8564468082</v>
      </c>
      <c r="E241" s="18">
        <v>867800.16019986791</v>
      </c>
      <c r="F241" s="18">
        <f>'Lask. kiinteistövero 2024'!V241*1000</f>
        <v>809313.35160000005</v>
      </c>
      <c r="G241" s="18">
        <f t="shared" si="19"/>
        <v>7878278.3682466755</v>
      </c>
      <c r="H241" s="18">
        <f>G241/'Lask. kunnallisvero 2024'!D241</f>
        <v>1628.753022172147</v>
      </c>
      <c r="I241" s="71">
        <f t="shared" si="20"/>
        <v>576.92697782785285</v>
      </c>
      <c r="J241" s="71">
        <f t="shared" si="21"/>
        <v>519.23428004506752</v>
      </c>
      <c r="K241" s="45">
        <f>J241*'Lask. kunnallisvero 2024'!D241</f>
        <v>2511536.2125779917</v>
      </c>
      <c r="N241" s="71">
        <v>521.48882550004816</v>
      </c>
      <c r="O241" s="45">
        <v>2522441.4489437328</v>
      </c>
      <c r="Q241" s="79">
        <f t="shared" si="22"/>
        <v>-2.2545454549806436</v>
      </c>
      <c r="R241" s="79">
        <f t="shared" si="23"/>
        <v>-10905.236365741119</v>
      </c>
      <c r="S241" s="108">
        <v>2521431.9688812084</v>
      </c>
      <c r="U241" s="109">
        <v>521.48882550004816</v>
      </c>
      <c r="V241" s="110">
        <v>2522441.4489437328</v>
      </c>
      <c r="X241" s="111">
        <v>-2.2545454549806436</v>
      </c>
      <c r="Y241" s="111">
        <v>-10905.236365741119</v>
      </c>
      <c r="Z241" s="112">
        <v>-9895.7563032167964</v>
      </c>
      <c r="AA241" s="113">
        <f t="shared" si="24"/>
        <v>-3.9401208924075984E-3</v>
      </c>
    </row>
    <row r="242" spans="1:27" ht="15" customHeight="1">
      <c r="A242" t="s">
        <v>551</v>
      </c>
      <c r="B242" s="60">
        <v>11</v>
      </c>
      <c r="C242" s="19" t="s">
        <v>552</v>
      </c>
      <c r="D242" s="18">
        <f>'Lask. kunnallisvero 2024'!H242</f>
        <v>34582695.952787235</v>
      </c>
      <c r="E242" s="18">
        <v>8425726.3328192513</v>
      </c>
      <c r="F242" s="18">
        <f>'Lask. kiinteistövero 2024'!V242*1000</f>
        <v>3054532.6829499998</v>
      </c>
      <c r="G242" s="18">
        <f t="shared" si="19"/>
        <v>46062954.968556486</v>
      </c>
      <c r="H242" s="18">
        <f>G242/'Lask. kunnallisvero 2024'!D242</f>
        <v>2163.5958181567162</v>
      </c>
      <c r="I242" s="71">
        <f t="shared" si="20"/>
        <v>42.084181843283659</v>
      </c>
      <c r="J242" s="71">
        <f t="shared" si="21"/>
        <v>37.875763658955293</v>
      </c>
      <c r="K242" s="45">
        <f>J242*'Lask. kunnallisvero 2024'!D242</f>
        <v>806375.00829915819</v>
      </c>
      <c r="N242" s="71">
        <v>36.18523608477453</v>
      </c>
      <c r="O242" s="45">
        <v>770383.6762448498</v>
      </c>
      <c r="Q242" s="79">
        <f t="shared" si="22"/>
        <v>1.6905275741807628</v>
      </c>
      <c r="R242" s="79">
        <f t="shared" si="23"/>
        <v>35991.332054308383</v>
      </c>
      <c r="S242" s="108">
        <v>779251.36342043662</v>
      </c>
      <c r="U242" s="109">
        <v>36.18523608477453</v>
      </c>
      <c r="V242" s="110">
        <v>770383.6762448498</v>
      </c>
      <c r="X242" s="111">
        <v>1.6905275741807628</v>
      </c>
      <c r="Y242" s="111">
        <v>35991.332054308383</v>
      </c>
      <c r="Z242" s="112">
        <v>27123.644878721563</v>
      </c>
      <c r="AA242" s="113">
        <f t="shared" si="24"/>
        <v>3.3636514772366212E-2</v>
      </c>
    </row>
    <row r="243" spans="1:27" ht="15" customHeight="1">
      <c r="A243" t="s">
        <v>171</v>
      </c>
      <c r="B243" s="60">
        <v>19</v>
      </c>
      <c r="C243" s="19" t="s">
        <v>172</v>
      </c>
      <c r="D243" s="18">
        <f>'Lask. kunnallisvero 2024'!H243</f>
        <v>4360930.9047765955</v>
      </c>
      <c r="E243" s="18">
        <v>282746.87254516402</v>
      </c>
      <c r="F243" s="18">
        <f>'Lask. kiinteistövero 2024'!V243*1000</f>
        <v>377693.15680000006</v>
      </c>
      <c r="G243" s="18">
        <f t="shared" si="19"/>
        <v>5021370.9341217596</v>
      </c>
      <c r="H243" s="18">
        <f>G243/'Lask. kunnallisvero 2024'!D243</f>
        <v>1775.5908536498443</v>
      </c>
      <c r="I243" s="71">
        <f t="shared" si="20"/>
        <v>430.08914635015549</v>
      </c>
      <c r="J243" s="71">
        <f t="shared" si="21"/>
        <v>387.08023171513997</v>
      </c>
      <c r="K243" s="45">
        <f>J243*'Lask. kunnallisvero 2024'!D243</f>
        <v>1094662.8952904157</v>
      </c>
      <c r="N243" s="71">
        <v>389.09304994856325</v>
      </c>
      <c r="O243" s="45">
        <v>1100355.1452545368</v>
      </c>
      <c r="Q243" s="79">
        <f t="shared" si="22"/>
        <v>-2.0128182334232747</v>
      </c>
      <c r="R243" s="79">
        <f t="shared" si="23"/>
        <v>-5692.2499641210306</v>
      </c>
      <c r="S243" s="108">
        <v>1103159.8210542207</v>
      </c>
      <c r="U243" s="109">
        <v>389.09304994856325</v>
      </c>
      <c r="V243" s="110">
        <v>1100355.1452545368</v>
      </c>
      <c r="X243" s="111">
        <v>-2.0128182334232747</v>
      </c>
      <c r="Y243" s="111">
        <v>-5692.2499641210306</v>
      </c>
      <c r="Z243" s="112">
        <v>-8496.9257638049312</v>
      </c>
      <c r="AA243" s="113">
        <f t="shared" si="24"/>
        <v>-7.762139194049035E-3</v>
      </c>
    </row>
    <row r="244" spans="1:27" ht="15" customHeight="1">
      <c r="A244" t="s">
        <v>437</v>
      </c>
      <c r="B244" s="60">
        <v>1</v>
      </c>
      <c r="C244" s="19" t="s">
        <v>438</v>
      </c>
      <c r="D244" s="18">
        <f>'Lask. kunnallisvero 2024'!H244</f>
        <v>46850573.076681823</v>
      </c>
      <c r="E244" s="18">
        <v>4378534.5461018393</v>
      </c>
      <c r="F244" s="18">
        <f>'Lask. kiinteistövero 2024'!V244*1000</f>
        <v>7146801.4659000002</v>
      </c>
      <c r="G244" s="18">
        <f t="shared" si="19"/>
        <v>58375909.088683665</v>
      </c>
      <c r="H244" s="18">
        <f>G244/'Lask. kunnallisvero 2024'!D244</f>
        <v>2583.5764146352585</v>
      </c>
      <c r="I244" s="71">
        <f t="shared" si="20"/>
        <v>-377.89641463525868</v>
      </c>
      <c r="J244" s="71">
        <f t="shared" si="21"/>
        <v>-37.789641463525868</v>
      </c>
      <c r="K244" s="45">
        <f>J244*'Lask. kunnallisvero 2024'!D244</f>
        <v>-853856.94886836701</v>
      </c>
      <c r="N244" s="71">
        <v>-37.641826421059889</v>
      </c>
      <c r="O244" s="45">
        <v>-850517.06798384816</v>
      </c>
      <c r="Q244" s="79">
        <f t="shared" si="22"/>
        <v>-0.14781504246597876</v>
      </c>
      <c r="R244" s="79">
        <f t="shared" si="23"/>
        <v>-3339.8808845188469</v>
      </c>
      <c r="S244" s="108">
        <v>-850662.5945266888</v>
      </c>
      <c r="U244" s="109">
        <v>-37.641826421059889</v>
      </c>
      <c r="V244" s="110">
        <v>-850517.06798384816</v>
      </c>
      <c r="X244" s="111">
        <v>-0.14781504246597876</v>
      </c>
      <c r="Y244" s="111">
        <v>-3339.8808845188469</v>
      </c>
      <c r="Z244" s="112">
        <v>-3194.3543416782049</v>
      </c>
      <c r="AA244" s="113">
        <f t="shared" si="24"/>
        <v>3.7410884175759699E-3</v>
      </c>
    </row>
    <row r="245" spans="1:27" ht="15" customHeight="1">
      <c r="A245" t="s">
        <v>425</v>
      </c>
      <c r="B245" s="60">
        <v>1</v>
      </c>
      <c r="C245" s="19" t="s">
        <v>426</v>
      </c>
      <c r="D245" s="18">
        <f>'Lask. kunnallisvero 2024'!H245</f>
        <v>12296333.576093024</v>
      </c>
      <c r="E245" s="18">
        <v>497923.79627537349</v>
      </c>
      <c r="F245" s="18">
        <f>'Lask. kiinteistövero 2024'!V245*1000</f>
        <v>1443741.56895</v>
      </c>
      <c r="G245" s="18">
        <f t="shared" si="19"/>
        <v>14237998.941318396</v>
      </c>
      <c r="H245" s="18">
        <f>G245/'Lask. kunnallisvero 2024'!D245</f>
        <v>2312.1141509123736</v>
      </c>
      <c r="I245" s="71">
        <f t="shared" si="20"/>
        <v>-106.43415091237375</v>
      </c>
      <c r="J245" s="71">
        <f t="shared" si="21"/>
        <v>-10.643415091237376</v>
      </c>
      <c r="K245" s="45">
        <f>J245*'Lask. kunnallisvero 2024'!D245</f>
        <v>-65542.150131839764</v>
      </c>
      <c r="N245" s="71">
        <v>-10.665758283906779</v>
      </c>
      <c r="O245" s="45">
        <v>-65679.739512297951</v>
      </c>
      <c r="Q245" s="79">
        <f t="shared" si="22"/>
        <v>2.2343192669403322E-2</v>
      </c>
      <c r="R245" s="79">
        <f t="shared" si="23"/>
        <v>137.5893804581865</v>
      </c>
      <c r="S245" s="108">
        <v>-63140.974921998946</v>
      </c>
      <c r="U245" s="109">
        <v>-10.665758283906779</v>
      </c>
      <c r="V245" s="110">
        <v>-65679.739512297951</v>
      </c>
      <c r="X245" s="111">
        <v>2.2343192669403322E-2</v>
      </c>
      <c r="Y245" s="111">
        <v>137.5893804581865</v>
      </c>
      <c r="Z245" s="112">
        <v>-2401.1752098408178</v>
      </c>
      <c r="AA245" s="113">
        <f t="shared" si="24"/>
        <v>3.6635588014900189E-2</v>
      </c>
    </row>
    <row r="246" spans="1:27" ht="15" customHeight="1">
      <c r="A246" t="s">
        <v>493</v>
      </c>
      <c r="B246" s="60">
        <v>19</v>
      </c>
      <c r="C246" s="19" t="s">
        <v>494</v>
      </c>
      <c r="D246" s="18">
        <f>'Lask. kunnallisvero 2024'!H246</f>
        <v>13039961.333625</v>
      </c>
      <c r="E246" s="18">
        <v>8160690.7470709952</v>
      </c>
      <c r="F246" s="18">
        <f>'Lask. kiinteistövero 2024'!V246*1000</f>
        <v>2259297.2614500006</v>
      </c>
      <c r="G246" s="18">
        <f t="shared" si="19"/>
        <v>23459949.342145994</v>
      </c>
      <c r="H246" s="18">
        <f>G246/'Lask. kunnallisvero 2024'!D246</f>
        <v>2887.0230546573953</v>
      </c>
      <c r="I246" s="71">
        <f t="shared" si="20"/>
        <v>-681.34305465739544</v>
      </c>
      <c r="J246" s="71">
        <f t="shared" si="21"/>
        <v>-68.134305465739544</v>
      </c>
      <c r="K246" s="45">
        <f>J246*'Lask. kunnallisvero 2024'!D246</f>
        <v>-553659.36621459958</v>
      </c>
      <c r="N246" s="71">
        <v>-68.884345178462169</v>
      </c>
      <c r="O246" s="45">
        <v>-559754.18892018357</v>
      </c>
      <c r="Q246" s="79">
        <f t="shared" si="22"/>
        <v>0.75003971272262504</v>
      </c>
      <c r="R246" s="79">
        <f t="shared" si="23"/>
        <v>6094.8227055839961</v>
      </c>
      <c r="S246" s="108">
        <v>-559288.36718087608</v>
      </c>
      <c r="U246" s="109">
        <v>-68.884345178462169</v>
      </c>
      <c r="V246" s="110">
        <v>-559754.18892018357</v>
      </c>
      <c r="X246" s="111">
        <v>0.75003971272262504</v>
      </c>
      <c r="Y246" s="111">
        <v>6094.8227055839961</v>
      </c>
      <c r="Z246" s="112">
        <v>5629.0009662765078</v>
      </c>
      <c r="AA246" s="113">
        <f t="shared" si="24"/>
        <v>-1.0166902810228437E-2</v>
      </c>
    </row>
    <row r="247" spans="1:27" ht="15" customHeight="1">
      <c r="A247" t="s">
        <v>111</v>
      </c>
      <c r="B247" s="60">
        <v>14</v>
      </c>
      <c r="C247" s="19" t="s">
        <v>112</v>
      </c>
      <c r="D247" s="18">
        <f>'Lask. kunnallisvero 2024'!H247</f>
        <v>2034311.3879340661</v>
      </c>
      <c r="E247" s="18">
        <v>1014103.1101675935</v>
      </c>
      <c r="F247" s="18">
        <f>'Lask. kiinteistövero 2024'!V247*1000</f>
        <v>297400.26275000005</v>
      </c>
      <c r="G247" s="18">
        <f t="shared" si="19"/>
        <v>3345814.7608516598</v>
      </c>
      <c r="H247" s="18">
        <f>G247/'Lask. kunnallisvero 2024'!D247</f>
        <v>1786.3399684205338</v>
      </c>
      <c r="I247" s="71">
        <f t="shared" si="20"/>
        <v>419.34003157946609</v>
      </c>
      <c r="J247" s="71">
        <f t="shared" si="21"/>
        <v>377.40602842151947</v>
      </c>
      <c r="K247" s="45">
        <f>J247*'Lask. kunnallisvero 2024'!D247</f>
        <v>706881.49123350601</v>
      </c>
      <c r="N247" s="71">
        <v>373.10044569264204</v>
      </c>
      <c r="O247" s="45">
        <v>698817.13478231849</v>
      </c>
      <c r="Q247" s="79">
        <f t="shared" si="22"/>
        <v>4.3055827288774253</v>
      </c>
      <c r="R247" s="79">
        <f t="shared" si="23"/>
        <v>8064.3564511875156</v>
      </c>
      <c r="S247" s="108">
        <v>699526.24908675498</v>
      </c>
      <c r="U247" s="109">
        <v>373.10044569264204</v>
      </c>
      <c r="V247" s="110">
        <v>698817.13478231849</v>
      </c>
      <c r="X247" s="111">
        <v>4.3055827288774253</v>
      </c>
      <c r="Y247" s="111">
        <v>8064.3564511875156</v>
      </c>
      <c r="Z247" s="112">
        <v>7355.2421467510285</v>
      </c>
      <c r="AA247" s="113">
        <f t="shared" si="24"/>
        <v>1.0405198379032607E-2</v>
      </c>
    </row>
    <row r="248" spans="1:27" ht="15" customHeight="1">
      <c r="A248" t="s">
        <v>153</v>
      </c>
      <c r="B248" s="60">
        <v>2</v>
      </c>
      <c r="C248" s="19" t="s">
        <v>154</v>
      </c>
      <c r="D248" s="18">
        <f>'Lask. kunnallisvero 2024'!H248</f>
        <v>11678325.964463415</v>
      </c>
      <c r="E248" s="18">
        <v>1114026.5167177152</v>
      </c>
      <c r="F248" s="18">
        <f>'Lask. kiinteistövero 2024'!V248*1000</f>
        <v>1314153.2510500001</v>
      </c>
      <c r="G248" s="18">
        <f t="shared" si="19"/>
        <v>14106505.732231129</v>
      </c>
      <c r="H248" s="18">
        <f>G248/'Lask. kunnallisvero 2024'!D248</f>
        <v>1677.349076365176</v>
      </c>
      <c r="I248" s="71">
        <f t="shared" si="20"/>
        <v>528.33092363482388</v>
      </c>
      <c r="J248" s="71">
        <f t="shared" si="21"/>
        <v>475.49783127134151</v>
      </c>
      <c r="K248" s="45">
        <f>J248*'Lask. kunnallisvero 2024'!D248</f>
        <v>3998936.7609919822</v>
      </c>
      <c r="N248" s="71">
        <v>476.35973483398027</v>
      </c>
      <c r="O248" s="45">
        <v>4006185.3699537739</v>
      </c>
      <c r="Q248" s="79">
        <f t="shared" si="22"/>
        <v>-0.86190356263875856</v>
      </c>
      <c r="R248" s="79">
        <f t="shared" si="23"/>
        <v>-7248.6089617917314</v>
      </c>
      <c r="S248" s="108">
        <v>4008820.0930754016</v>
      </c>
      <c r="U248" s="109">
        <v>476.35973483398027</v>
      </c>
      <c r="V248" s="110">
        <v>4006185.3699537739</v>
      </c>
      <c r="X248" s="111">
        <v>-0.86190356263875856</v>
      </c>
      <c r="Y248" s="111">
        <v>-7248.6089617917314</v>
      </c>
      <c r="Z248" s="112">
        <v>-9883.332083419431</v>
      </c>
      <c r="AA248" s="113">
        <f t="shared" si="24"/>
        <v>-2.4714899669900647E-3</v>
      </c>
    </row>
    <row r="249" spans="1:27" ht="15" customHeight="1">
      <c r="A249" t="s">
        <v>141</v>
      </c>
      <c r="B249" s="60">
        <v>11</v>
      </c>
      <c r="C249" s="19" t="s">
        <v>142</v>
      </c>
      <c r="D249" s="18">
        <f>'Lask. kunnallisvero 2024'!H249</f>
        <v>4410102.8048023256</v>
      </c>
      <c r="E249" s="18">
        <v>1476887.5923498699</v>
      </c>
      <c r="F249" s="18">
        <f>'Lask. kiinteistövero 2024'!V249*1000</f>
        <v>576001.46345000004</v>
      </c>
      <c r="G249" s="18">
        <f t="shared" si="19"/>
        <v>6462991.8606021954</v>
      </c>
      <c r="H249" s="18">
        <f>G249/'Lask. kunnallisvero 2024'!D249</f>
        <v>1777.0117846032981</v>
      </c>
      <c r="I249" s="71">
        <f t="shared" si="20"/>
        <v>428.66821539670173</v>
      </c>
      <c r="J249" s="71">
        <f t="shared" si="21"/>
        <v>385.8013938570316</v>
      </c>
      <c r="K249" s="45">
        <f>J249*'Lask. kunnallisvero 2024'!D249</f>
        <v>1403159.669458024</v>
      </c>
      <c r="N249" s="71">
        <v>384.47196519740976</v>
      </c>
      <c r="O249" s="45">
        <v>1398324.5374229793</v>
      </c>
      <c r="Q249" s="79">
        <f t="shared" si="22"/>
        <v>1.3294286596218399</v>
      </c>
      <c r="R249" s="79">
        <f t="shared" si="23"/>
        <v>4835.1320350447204</v>
      </c>
      <c r="S249" s="108">
        <v>1399314.4338879767</v>
      </c>
      <c r="U249" s="109">
        <v>384.47196519740976</v>
      </c>
      <c r="V249" s="110">
        <v>1398324.5374229793</v>
      </c>
      <c r="X249" s="111">
        <v>1.3294286596218399</v>
      </c>
      <c r="Y249" s="111">
        <v>4835.1320350447204</v>
      </c>
      <c r="Z249" s="112">
        <v>3845.2355700472835</v>
      </c>
      <c r="AA249" s="113">
        <f t="shared" si="24"/>
        <v>2.7404119814336747E-3</v>
      </c>
    </row>
    <row r="250" spans="1:27" ht="15" customHeight="1">
      <c r="A250" t="s">
        <v>553</v>
      </c>
      <c r="B250" s="60">
        <v>18</v>
      </c>
      <c r="C250" s="19" t="s">
        <v>554</v>
      </c>
      <c r="D250" s="18">
        <f>'Lask. kunnallisvero 2024'!H250</f>
        <v>15797078.507639999</v>
      </c>
      <c r="E250" s="18">
        <v>2149875.0745339231</v>
      </c>
      <c r="F250" s="18">
        <f>'Lask. kiinteistövero 2024'!V250*1000</f>
        <v>2652485.8281000005</v>
      </c>
      <c r="G250" s="18">
        <f t="shared" si="19"/>
        <v>20599439.410273921</v>
      </c>
      <c r="H250" s="18">
        <f>G250/'Lask. kunnallisvero 2024'!D250</f>
        <v>2005.0067559153126</v>
      </c>
      <c r="I250" s="71">
        <f t="shared" si="20"/>
        <v>200.67324408468721</v>
      </c>
      <c r="J250" s="71">
        <f t="shared" si="21"/>
        <v>180.60591967621846</v>
      </c>
      <c r="K250" s="45">
        <f>J250*'Lask. kunnallisvero 2024'!D250</f>
        <v>1855545.2187534685</v>
      </c>
      <c r="N250" s="71">
        <v>180.79270449566968</v>
      </c>
      <c r="O250" s="45">
        <v>1857464.2459885103</v>
      </c>
      <c r="Q250" s="79">
        <f t="shared" si="22"/>
        <v>-0.18678481945121916</v>
      </c>
      <c r="R250" s="79">
        <f t="shared" si="23"/>
        <v>-1919.0272350418381</v>
      </c>
      <c r="S250" s="108">
        <v>1859855.8206500688</v>
      </c>
      <c r="U250" s="109">
        <v>180.79270449566968</v>
      </c>
      <c r="V250" s="110">
        <v>1857464.2459885103</v>
      </c>
      <c r="X250" s="111">
        <v>-0.18678481945121916</v>
      </c>
      <c r="Y250" s="111">
        <v>-1919.0272350418381</v>
      </c>
      <c r="Z250" s="112">
        <v>-4310.6018966003321</v>
      </c>
      <c r="AA250" s="113">
        <f t="shared" si="24"/>
        <v>-2.3230918077524077E-3</v>
      </c>
    </row>
    <row r="251" spans="1:27" ht="15" customHeight="1">
      <c r="A251" t="s">
        <v>243</v>
      </c>
      <c r="B251" s="60">
        <v>10</v>
      </c>
      <c r="C251" s="19" t="s">
        <v>244</v>
      </c>
      <c r="D251" s="18">
        <f>'Lask. kunnallisvero 2024'!H251</f>
        <v>2805895.5574285709</v>
      </c>
      <c r="E251" s="18">
        <v>759895.42238607351</v>
      </c>
      <c r="F251" s="18">
        <f>'Lask. kiinteistövero 2024'!V251*1000</f>
        <v>668997.11109999998</v>
      </c>
      <c r="G251" s="18">
        <f t="shared" si="19"/>
        <v>4234788.0909146443</v>
      </c>
      <c r="H251" s="18">
        <f>G251/'Lask. kunnallisvero 2024'!D251</f>
        <v>1788.3395654200356</v>
      </c>
      <c r="I251" s="71">
        <f t="shared" si="20"/>
        <v>417.34043457996427</v>
      </c>
      <c r="J251" s="71">
        <f t="shared" si="21"/>
        <v>375.60639112196782</v>
      </c>
      <c r="K251" s="45">
        <f>J251*'Lask. kunnallisvero 2024'!D251</f>
        <v>889435.93417681975</v>
      </c>
      <c r="N251" s="71">
        <v>374.8655289793964</v>
      </c>
      <c r="O251" s="45">
        <v>887681.57262321073</v>
      </c>
      <c r="Q251" s="79">
        <f t="shared" si="22"/>
        <v>0.74086214257141592</v>
      </c>
      <c r="R251" s="79">
        <f t="shared" si="23"/>
        <v>1754.3615536090219</v>
      </c>
      <c r="S251" s="108">
        <v>888705.14527318394</v>
      </c>
      <c r="U251" s="109">
        <v>374.8655289793964</v>
      </c>
      <c r="V251" s="110">
        <v>887681.57262321073</v>
      </c>
      <c r="X251" s="111">
        <v>0.74086214257141592</v>
      </c>
      <c r="Y251" s="111">
        <v>1754.3615536090219</v>
      </c>
      <c r="Z251" s="112">
        <v>730.78890363581013</v>
      </c>
      <c r="AA251" s="113">
        <f t="shared" si="24"/>
        <v>8.216318630213218E-4</v>
      </c>
    </row>
    <row r="252" spans="1:27" ht="15" customHeight="1">
      <c r="A252" t="s">
        <v>265</v>
      </c>
      <c r="B252" s="60">
        <v>18</v>
      </c>
      <c r="C252" s="19" t="s">
        <v>266</v>
      </c>
      <c r="D252" s="18">
        <f>'Lask. kunnallisvero 2024'!H252</f>
        <v>8990768.4596292134</v>
      </c>
      <c r="E252" s="18">
        <v>1781917.4901750789</v>
      </c>
      <c r="F252" s="18">
        <f>'Lask. kiinteistövero 2024'!V252*1000</f>
        <v>1066242.4656999998</v>
      </c>
      <c r="G252" s="18">
        <f t="shared" si="19"/>
        <v>11838928.415504294</v>
      </c>
      <c r="H252" s="18">
        <f>G252/'Lask. kunnallisvero 2024'!D252</f>
        <v>1650.7150607228518</v>
      </c>
      <c r="I252" s="71">
        <f t="shared" si="20"/>
        <v>554.96493927714801</v>
      </c>
      <c r="J252" s="71">
        <f t="shared" si="21"/>
        <v>499.46844534943318</v>
      </c>
      <c r="K252" s="45">
        <f>J252*'Lask. kunnallisvero 2024'!D252</f>
        <v>3582187.6900461349</v>
      </c>
      <c r="N252" s="71">
        <v>499.83615436958627</v>
      </c>
      <c r="O252" s="45">
        <v>3584824.8991386727</v>
      </c>
      <c r="Q252" s="79">
        <f t="shared" si="22"/>
        <v>-0.36770902015308593</v>
      </c>
      <c r="R252" s="79">
        <f t="shared" si="23"/>
        <v>-2637.2090925378725</v>
      </c>
      <c r="S252" s="108">
        <v>3587715.2552436171</v>
      </c>
      <c r="U252" s="109">
        <v>499.83615436958627</v>
      </c>
      <c r="V252" s="110">
        <v>3584824.8991386727</v>
      </c>
      <c r="X252" s="111">
        <v>-0.36770902015308593</v>
      </c>
      <c r="Y252" s="111">
        <v>-2637.2090925378725</v>
      </c>
      <c r="Z252" s="112">
        <v>-5527.5651974822395</v>
      </c>
      <c r="AA252" s="113">
        <f t="shared" si="24"/>
        <v>-1.5430696757854836E-3</v>
      </c>
    </row>
    <row r="253" spans="1:27" ht="15" customHeight="1">
      <c r="A253" t="s">
        <v>327</v>
      </c>
      <c r="B253" s="60">
        <v>11</v>
      </c>
      <c r="C253" s="19" t="s">
        <v>328</v>
      </c>
      <c r="D253" s="18">
        <f>'Lask. kunnallisvero 2024'!H253</f>
        <v>8856048.4196043964</v>
      </c>
      <c r="E253" s="18">
        <v>3081525.8848431711</v>
      </c>
      <c r="F253" s="18">
        <f>'Lask. kiinteistövero 2024'!V253*1000</f>
        <v>934528.6584500001</v>
      </c>
      <c r="G253" s="18">
        <f t="shared" si="19"/>
        <v>12872102.962897567</v>
      </c>
      <c r="H253" s="18">
        <f>G253/'Lask. kunnallisvero 2024'!D253</f>
        <v>1918.918151892899</v>
      </c>
      <c r="I253" s="71">
        <f t="shared" si="20"/>
        <v>286.76184810710083</v>
      </c>
      <c r="J253" s="71">
        <f t="shared" si="21"/>
        <v>258.08566329639075</v>
      </c>
      <c r="K253" s="45">
        <f>J253*'Lask. kunnallisvero 2024'!D253</f>
        <v>1731238.6293921892</v>
      </c>
      <c r="N253" s="71">
        <v>259.57644915330258</v>
      </c>
      <c r="O253" s="45">
        <v>1741238.8209203538</v>
      </c>
      <c r="Q253" s="79">
        <f t="shared" si="22"/>
        <v>-1.4907858569118275</v>
      </c>
      <c r="R253" s="79">
        <f t="shared" si="23"/>
        <v>-10000.191528164549</v>
      </c>
      <c r="S253" s="108">
        <v>1725439.8632811126</v>
      </c>
      <c r="U253" s="109">
        <v>259.57644915330258</v>
      </c>
      <c r="V253" s="110">
        <v>1741238.8209203538</v>
      </c>
      <c r="X253" s="111">
        <v>-1.4907858569118275</v>
      </c>
      <c r="Y253" s="111">
        <v>-10000.191528164549</v>
      </c>
      <c r="Z253" s="112">
        <v>5798.7661110765766</v>
      </c>
      <c r="AA253" s="113">
        <f t="shared" si="24"/>
        <v>3.3494897887718878E-3</v>
      </c>
    </row>
    <row r="254" spans="1:27" ht="15" customHeight="1">
      <c r="A254" t="s">
        <v>443</v>
      </c>
      <c r="B254" s="60">
        <v>7</v>
      </c>
      <c r="C254" s="19" t="s">
        <v>444</v>
      </c>
      <c r="D254" s="18">
        <f>'Lask. kunnallisvero 2024'!H254</f>
        <v>4363492.7102343747</v>
      </c>
      <c r="E254" s="18">
        <v>997487.27085849491</v>
      </c>
      <c r="F254" s="18">
        <f>'Lask. kiinteistövero 2024'!V254*1000</f>
        <v>1388821.56005</v>
      </c>
      <c r="G254" s="18">
        <f t="shared" si="19"/>
        <v>6749801.5411428697</v>
      </c>
      <c r="H254" s="18">
        <f>G254/'Lask. kunnallisvero 2024'!D254</f>
        <v>1930.7212646289672</v>
      </c>
      <c r="I254" s="71">
        <f t="shared" si="20"/>
        <v>274.95873537103262</v>
      </c>
      <c r="J254" s="71">
        <f t="shared" si="21"/>
        <v>247.46286183392934</v>
      </c>
      <c r="K254" s="45">
        <f>J254*'Lask. kunnallisvero 2024'!D254</f>
        <v>865130.16497141693</v>
      </c>
      <c r="N254" s="71">
        <v>247.86507209564192</v>
      </c>
      <c r="O254" s="45">
        <v>866536.29204636416</v>
      </c>
      <c r="Q254" s="79">
        <f t="shared" si="22"/>
        <v>-0.40221026171258245</v>
      </c>
      <c r="R254" s="79">
        <f t="shared" si="23"/>
        <v>-1406.1270749472314</v>
      </c>
      <c r="S254" s="108">
        <v>867302.99109902885</v>
      </c>
      <c r="U254" s="109">
        <v>247.86507209564192</v>
      </c>
      <c r="V254" s="110">
        <v>866536.29204636416</v>
      </c>
      <c r="X254" s="111">
        <v>-0.40221026171258245</v>
      </c>
      <c r="Y254" s="111">
        <v>-1406.1270749472314</v>
      </c>
      <c r="Z254" s="112">
        <v>-2172.8261276119156</v>
      </c>
      <c r="AA254" s="113">
        <f t="shared" si="24"/>
        <v>-2.5115597809304262E-3</v>
      </c>
    </row>
    <row r="255" spans="1:27" ht="15" customHeight="1">
      <c r="A255" t="s">
        <v>77</v>
      </c>
      <c r="B255" s="60">
        <v>4</v>
      </c>
      <c r="C255" s="19" t="s">
        <v>78</v>
      </c>
      <c r="D255" s="18">
        <f>'Lask. kunnallisvero 2024'!H255</f>
        <v>10049684.973876404</v>
      </c>
      <c r="E255" s="18">
        <v>1041583.7726396461</v>
      </c>
      <c r="F255" s="18">
        <f>'Lask. kiinteistövero 2024'!V255*1000</f>
        <v>1342762.02575</v>
      </c>
      <c r="G255" s="18">
        <f t="shared" si="19"/>
        <v>12434030.772266049</v>
      </c>
      <c r="H255" s="18">
        <f>G255/'Lask. kunnallisvero 2024'!D255</f>
        <v>1949.8244899272461</v>
      </c>
      <c r="I255" s="71">
        <f t="shared" si="20"/>
        <v>255.85551007275376</v>
      </c>
      <c r="J255" s="71">
        <f t="shared" si="21"/>
        <v>230.26995906547839</v>
      </c>
      <c r="K255" s="45">
        <f>J255*'Lask. kunnallisvero 2024'!D255</f>
        <v>1468431.5289605558</v>
      </c>
      <c r="N255" s="71">
        <v>228.92097343428568</v>
      </c>
      <c r="O255" s="45">
        <v>1459829.0475904399</v>
      </c>
      <c r="Q255" s="79">
        <f t="shared" si="22"/>
        <v>1.3489856311927042</v>
      </c>
      <c r="R255" s="79">
        <f t="shared" si="23"/>
        <v>8602.4813701158855</v>
      </c>
      <c r="S255" s="108">
        <v>1475488.1313929406</v>
      </c>
      <c r="U255" s="109">
        <v>228.92097343428568</v>
      </c>
      <c r="V255" s="110">
        <v>1459829.0475904399</v>
      </c>
      <c r="X255" s="111">
        <v>1.3489856311927042</v>
      </c>
      <c r="Y255" s="111">
        <v>8602.4813701158855</v>
      </c>
      <c r="Z255" s="112">
        <v>-7056.6024323848542</v>
      </c>
      <c r="AA255" s="113">
        <f t="shared" si="24"/>
        <v>-4.8055372642263694E-3</v>
      </c>
    </row>
    <row r="256" spans="1:27" ht="15" customHeight="1">
      <c r="A256" t="s">
        <v>195</v>
      </c>
      <c r="B256" s="60">
        <v>18</v>
      </c>
      <c r="C256" s="19" t="s">
        <v>196</v>
      </c>
      <c r="D256" s="18">
        <f>'Lask. kunnallisvero 2024'!H256</f>
        <v>3149753.7420000001</v>
      </c>
      <c r="E256" s="18">
        <v>477117.7788440609</v>
      </c>
      <c r="F256" s="18">
        <f>'Lask. kiinteistövero 2024'!V256*1000</f>
        <v>750645.50715000019</v>
      </c>
      <c r="G256" s="18">
        <f t="shared" si="19"/>
        <v>4377517.0279940609</v>
      </c>
      <c r="H256" s="18">
        <f>G256/'Lask. kunnallisvero 2024'!D256</f>
        <v>1690.8138385454079</v>
      </c>
      <c r="I256" s="71">
        <f t="shared" si="20"/>
        <v>514.86616145459197</v>
      </c>
      <c r="J256" s="71">
        <f t="shared" si="21"/>
        <v>463.37954530913282</v>
      </c>
      <c r="K256" s="45">
        <f>J256*'Lask. kunnallisvero 2024'!D256</f>
        <v>1199689.6428053449</v>
      </c>
      <c r="N256" s="71">
        <v>466.12869551529468</v>
      </c>
      <c r="O256" s="45">
        <v>1206807.192689098</v>
      </c>
      <c r="Q256" s="79">
        <f t="shared" si="22"/>
        <v>-2.7491502061618576</v>
      </c>
      <c r="R256" s="79">
        <f t="shared" si="23"/>
        <v>-7117.5498837530613</v>
      </c>
      <c r="S256" s="108">
        <v>1207747.2961966086</v>
      </c>
      <c r="U256" s="109">
        <v>466.12869551529468</v>
      </c>
      <c r="V256" s="110">
        <v>1206807.192689098</v>
      </c>
      <c r="X256" s="111">
        <v>-2.7491502061618576</v>
      </c>
      <c r="Y256" s="111">
        <v>-7117.5498837530613</v>
      </c>
      <c r="Z256" s="112">
        <v>-8057.6533912636805</v>
      </c>
      <c r="AA256" s="113">
        <f t="shared" si="24"/>
        <v>-6.7164482410815244E-3</v>
      </c>
    </row>
    <row r="257" spans="1:27" ht="15" customHeight="1">
      <c r="A257" t="s">
        <v>295</v>
      </c>
      <c r="B257" s="60">
        <v>6</v>
      </c>
      <c r="C257" s="19" t="s">
        <v>296</v>
      </c>
      <c r="D257" s="18">
        <f>'Lask. kunnallisvero 2024'!H257</f>
        <v>33079310.2688764</v>
      </c>
      <c r="E257" s="18">
        <v>4468873.5356173348</v>
      </c>
      <c r="F257" s="18">
        <f>'Lask. kiinteistövero 2024'!V257*1000</f>
        <v>3852797.1512500001</v>
      </c>
      <c r="G257" s="18">
        <f t="shared" si="19"/>
        <v>41400980.95574373</v>
      </c>
      <c r="H257" s="18">
        <f>G257/'Lask. kunnallisvero 2024'!D257</f>
        <v>1760.6200704122359</v>
      </c>
      <c r="I257" s="71">
        <f t="shared" si="20"/>
        <v>445.05992958776392</v>
      </c>
      <c r="J257" s="71">
        <f t="shared" si="21"/>
        <v>400.55393662898751</v>
      </c>
      <c r="K257" s="45">
        <f>J257*'Lask. kunnallisvero 2024'!D257</f>
        <v>9419025.8198306412</v>
      </c>
      <c r="N257" s="71">
        <v>400.98455173972252</v>
      </c>
      <c r="O257" s="45">
        <v>9429151.7341595758</v>
      </c>
      <c r="Q257" s="79">
        <f t="shared" si="22"/>
        <v>-0.43061511073500469</v>
      </c>
      <c r="R257" s="79">
        <f t="shared" si="23"/>
        <v>-10125.914328934625</v>
      </c>
      <c r="S257" s="108">
        <v>9435626.0127975252</v>
      </c>
      <c r="U257" s="109">
        <v>400.98455173972252</v>
      </c>
      <c r="V257" s="110">
        <v>9429151.7341595758</v>
      </c>
      <c r="X257" s="111">
        <v>-0.43061511073500469</v>
      </c>
      <c r="Y257" s="111">
        <v>-10125.914328934625</v>
      </c>
      <c r="Z257" s="112">
        <v>-16600.192966884002</v>
      </c>
      <c r="AA257" s="113">
        <f t="shared" si="24"/>
        <v>-1.762410814495727E-3</v>
      </c>
    </row>
    <row r="258" spans="1:27" ht="15" customHeight="1">
      <c r="A258" t="s">
        <v>267</v>
      </c>
      <c r="B258" s="60">
        <v>17</v>
      </c>
      <c r="C258" s="19" t="s">
        <v>268</v>
      </c>
      <c r="D258" s="18">
        <f>'Lask. kunnallisvero 2024'!H258</f>
        <v>5716350.4423846146</v>
      </c>
      <c r="E258" s="18">
        <v>1326373.8393755562</v>
      </c>
      <c r="F258" s="18">
        <f>'Lask. kiinteistövero 2024'!V258*1000</f>
        <v>766900.52310000011</v>
      </c>
      <c r="G258" s="18">
        <f t="shared" si="19"/>
        <v>7809624.8048601709</v>
      </c>
      <c r="H258" s="18">
        <f>G258/'Lask. kunnallisvero 2024'!D258</f>
        <v>1583.7811407138859</v>
      </c>
      <c r="I258" s="71">
        <f t="shared" si="20"/>
        <v>621.89885928611398</v>
      </c>
      <c r="J258" s="71">
        <f t="shared" si="21"/>
        <v>559.7089733575026</v>
      </c>
      <c r="K258" s="45">
        <f>J258*'Lask. kunnallisvero 2024'!D258</f>
        <v>2759924.9476258452</v>
      </c>
      <c r="N258" s="71">
        <v>559.62754374877602</v>
      </c>
      <c r="O258" s="45">
        <v>2759523.4182252144</v>
      </c>
      <c r="Q258" s="79">
        <f t="shared" si="22"/>
        <v>8.1429608726580227E-2</v>
      </c>
      <c r="R258" s="79">
        <f t="shared" si="23"/>
        <v>401.52940063085407</v>
      </c>
      <c r="S258" s="108">
        <v>2763237.041331057</v>
      </c>
      <c r="U258" s="109">
        <v>559.62754374877602</v>
      </c>
      <c r="V258" s="110">
        <v>2759523.4182252144</v>
      </c>
      <c r="X258" s="111">
        <v>8.1429608726580227E-2</v>
      </c>
      <c r="Y258" s="111">
        <v>401.52940063085407</v>
      </c>
      <c r="Z258" s="112">
        <v>-3312.0937052117661</v>
      </c>
      <c r="AA258" s="113">
        <f t="shared" si="24"/>
        <v>-1.2000665844413305E-3</v>
      </c>
    </row>
    <row r="259" spans="1:27" ht="15" customHeight="1">
      <c r="A259" t="s">
        <v>361</v>
      </c>
      <c r="B259" s="60">
        <v>9</v>
      </c>
      <c r="C259" s="19" t="s">
        <v>362</v>
      </c>
      <c r="D259" s="18">
        <f>'Lask. kunnallisvero 2024'!H259</f>
        <v>7790909.2257857118</v>
      </c>
      <c r="E259" s="18">
        <v>581213.56623713835</v>
      </c>
      <c r="F259" s="18">
        <f>'Lask. kiinteistövero 2024'!V259*1000</f>
        <v>1054442.9203499998</v>
      </c>
      <c r="G259" s="18">
        <f t="shared" si="19"/>
        <v>9426565.7123728506</v>
      </c>
      <c r="H259" s="18">
        <f>G259/'Lask. kunnallisvero 2024'!D259</f>
        <v>2038.1763702427786</v>
      </c>
      <c r="I259" s="71">
        <f t="shared" si="20"/>
        <v>167.50362975722123</v>
      </c>
      <c r="J259" s="71">
        <f t="shared" si="21"/>
        <v>150.75326678149912</v>
      </c>
      <c r="K259" s="45">
        <f>J259*'Lask. kunnallisvero 2024'!D259</f>
        <v>697233.85886443348</v>
      </c>
      <c r="N259" s="71">
        <v>151.46761313222186</v>
      </c>
      <c r="O259" s="45">
        <v>700537.71073652606</v>
      </c>
      <c r="Q259" s="79">
        <f t="shared" si="22"/>
        <v>-0.71434635072273522</v>
      </c>
      <c r="R259" s="79">
        <f t="shared" si="23"/>
        <v>-3303.8518720925786</v>
      </c>
      <c r="S259" s="108">
        <v>702463.80095363955</v>
      </c>
      <c r="U259" s="109">
        <v>151.46761313222186</v>
      </c>
      <c r="V259" s="110">
        <v>700537.71073652606</v>
      </c>
      <c r="X259" s="111">
        <v>-0.71434635072273522</v>
      </c>
      <c r="Y259" s="111">
        <v>-3303.8518720925786</v>
      </c>
      <c r="Z259" s="112">
        <v>-5229.9420892060734</v>
      </c>
      <c r="AA259" s="113">
        <f t="shared" si="24"/>
        <v>-7.5009869683092317E-3</v>
      </c>
    </row>
    <row r="260" spans="1:27" ht="15" customHeight="1">
      <c r="A260" t="s">
        <v>207</v>
      </c>
      <c r="B260" s="60">
        <v>17</v>
      </c>
      <c r="C260" s="19" t="s">
        <v>208</v>
      </c>
      <c r="D260" s="18">
        <f>'Lask. kunnallisvero 2024'!H260</f>
        <v>4456457.6777088605</v>
      </c>
      <c r="E260" s="18">
        <v>997639.12988618552</v>
      </c>
      <c r="F260" s="18">
        <f>'Lask. kiinteistövero 2024'!V260*1000</f>
        <v>614719.77254999999</v>
      </c>
      <c r="G260" s="18">
        <f t="shared" si="19"/>
        <v>6068816.5801450461</v>
      </c>
      <c r="H260" s="18">
        <f>G260/'Lask. kunnallisvero 2024'!D260</f>
        <v>1626.5924899879512</v>
      </c>
      <c r="I260" s="71">
        <f t="shared" si="20"/>
        <v>579.0875100120486</v>
      </c>
      <c r="J260" s="71">
        <f t="shared" si="21"/>
        <v>521.17875901084369</v>
      </c>
      <c r="K260" s="45">
        <f>J260*'Lask. kunnallisvero 2024'!D260</f>
        <v>1944517.9498694579</v>
      </c>
      <c r="N260" s="71">
        <v>514.24281803885697</v>
      </c>
      <c r="O260" s="45">
        <v>1918639.9541029753</v>
      </c>
      <c r="Q260" s="79">
        <f t="shared" si="22"/>
        <v>6.9359409719867244</v>
      </c>
      <c r="R260" s="79">
        <f t="shared" si="23"/>
        <v>25877.995766482549</v>
      </c>
      <c r="S260" s="108">
        <v>1920187.3729646879</v>
      </c>
      <c r="U260" s="109">
        <v>514.24281803885697</v>
      </c>
      <c r="V260" s="110">
        <v>1918639.9541029753</v>
      </c>
      <c r="X260" s="111">
        <v>6.9359409719867244</v>
      </c>
      <c r="Y260" s="111">
        <v>25877.995766482549</v>
      </c>
      <c r="Z260" s="112">
        <v>24330.576904769987</v>
      </c>
      <c r="AA260" s="113">
        <f t="shared" si="24"/>
        <v>1.2512395119007969E-2</v>
      </c>
    </row>
    <row r="261" spans="1:27" ht="15" customHeight="1">
      <c r="A261" t="s">
        <v>555</v>
      </c>
      <c r="B261" s="60">
        <v>2</v>
      </c>
      <c r="C261" s="19" t="s">
        <v>556</v>
      </c>
      <c r="D261" s="18">
        <f>'Lask. kunnallisvero 2024'!H261</f>
        <v>2461998.1203913041</v>
      </c>
      <c r="E261" s="18">
        <v>191041.4844398798</v>
      </c>
      <c r="F261" s="18">
        <f>'Lask. kiinteistövero 2024'!V261*1000</f>
        <v>655038.0162500001</v>
      </c>
      <c r="G261" s="18">
        <f t="shared" si="19"/>
        <v>3308077.6210811837</v>
      </c>
      <c r="H261" s="18">
        <f>G261/'Lask. kunnallisvero 2024'!D261</f>
        <v>1940.2214786399904</v>
      </c>
      <c r="I261" s="71">
        <f t="shared" si="20"/>
        <v>265.4585213600094</v>
      </c>
      <c r="J261" s="71">
        <f t="shared" si="21"/>
        <v>238.91266922400845</v>
      </c>
      <c r="K261" s="45">
        <f>J261*'Lask. kunnallisvero 2024'!D261</f>
        <v>407346.1010269344</v>
      </c>
      <c r="N261" s="71">
        <v>240.1146894992327</v>
      </c>
      <c r="O261" s="45">
        <v>409395.54559619178</v>
      </c>
      <c r="Q261" s="79">
        <f t="shared" si="22"/>
        <v>-1.2020202752242426</v>
      </c>
      <c r="R261" s="79">
        <f t="shared" si="23"/>
        <v>-2049.444569257379</v>
      </c>
      <c r="S261" s="108">
        <v>409898.99133438931</v>
      </c>
      <c r="U261" s="109">
        <v>240.1146894992327</v>
      </c>
      <c r="V261" s="110">
        <v>409395.54559619178</v>
      </c>
      <c r="X261" s="111">
        <v>-1.2020202752242426</v>
      </c>
      <c r="Y261" s="111">
        <v>-2049.444569257379</v>
      </c>
      <c r="Z261" s="112">
        <v>-2552.8903074549162</v>
      </c>
      <c r="AA261" s="113">
        <f t="shared" si="24"/>
        <v>-6.267128373191707E-3</v>
      </c>
    </row>
    <row r="262" spans="1:27" ht="15" customHeight="1">
      <c r="A262" t="s">
        <v>161</v>
      </c>
      <c r="B262" s="60">
        <v>5</v>
      </c>
      <c r="C262" s="19" t="s">
        <v>162</v>
      </c>
      <c r="D262" s="18">
        <f>'Lask. kunnallisvero 2024'!H262</f>
        <v>9018506.6616976745</v>
      </c>
      <c r="E262" s="18">
        <v>922156.54397890135</v>
      </c>
      <c r="F262" s="18">
        <f>'Lask. kiinteistövero 2024'!V262*1000</f>
        <v>1126397.1416499999</v>
      </c>
      <c r="G262" s="18">
        <f t="shared" si="19"/>
        <v>11067060.347326577</v>
      </c>
      <c r="H262" s="18">
        <f>G262/'Lask. kunnallisvero 2024'!D262</f>
        <v>1893.7474926979085</v>
      </c>
      <c r="I262" s="71">
        <f t="shared" si="20"/>
        <v>311.93250730209138</v>
      </c>
      <c r="J262" s="71">
        <f t="shared" si="21"/>
        <v>280.73925657188227</v>
      </c>
      <c r="K262" s="45">
        <f>J262*'Lask. kunnallisvero 2024'!D262</f>
        <v>1640640.21540608</v>
      </c>
      <c r="N262" s="71">
        <v>281.76173715208716</v>
      </c>
      <c r="O262" s="45">
        <v>1646615.5919167974</v>
      </c>
      <c r="Q262" s="79">
        <f t="shared" si="22"/>
        <v>-1.0224805802048991</v>
      </c>
      <c r="R262" s="79">
        <f t="shared" si="23"/>
        <v>-5975.3765107174404</v>
      </c>
      <c r="S262" s="108">
        <v>1648245.2931996118</v>
      </c>
      <c r="U262" s="109">
        <v>281.76173715208716</v>
      </c>
      <c r="V262" s="110">
        <v>1646615.5919167974</v>
      </c>
      <c r="X262" s="111">
        <v>-1.0224805802048991</v>
      </c>
      <c r="Y262" s="111">
        <v>-5975.3765107174404</v>
      </c>
      <c r="Z262" s="112">
        <v>-7605.0777935318183</v>
      </c>
      <c r="AA262" s="113">
        <f t="shared" si="24"/>
        <v>-4.6354329987269398E-3</v>
      </c>
    </row>
    <row r="263" spans="1:27" ht="15" customHeight="1">
      <c r="A263" t="s">
        <v>569</v>
      </c>
      <c r="B263" s="60">
        <v>6</v>
      </c>
      <c r="C263" s="19" t="s">
        <v>570</v>
      </c>
      <c r="D263" s="18">
        <f>'Lask. kunnallisvero 2024'!H263</f>
        <v>428573085.43689477</v>
      </c>
      <c r="E263" s="18">
        <v>79431418.285739824</v>
      </c>
      <c r="F263" s="18">
        <f>'Lask. kiinteistövero 2024'!V263*1000</f>
        <v>48971321.182499997</v>
      </c>
      <c r="G263" s="18">
        <f t="shared" si="19"/>
        <v>556975824.90513456</v>
      </c>
      <c r="H263" s="18">
        <f>G263/'Lask. kunnallisvero 2024'!D263</f>
        <v>2183.7907269364223</v>
      </c>
      <c r="I263" s="71">
        <f t="shared" si="20"/>
        <v>21.889273063577548</v>
      </c>
      <c r="J263" s="71">
        <f t="shared" si="21"/>
        <v>19.700345757219793</v>
      </c>
      <c r="K263" s="45">
        <f>J263*'Lask. kunnallisvero 2024'!D263</f>
        <v>5024573.1853789082</v>
      </c>
      <c r="N263" s="71">
        <v>17.775079550174269</v>
      </c>
      <c r="O263" s="45">
        <v>4533534.039271947</v>
      </c>
      <c r="Q263" s="79">
        <f t="shared" si="22"/>
        <v>1.9252662070455244</v>
      </c>
      <c r="R263" s="79">
        <f t="shared" si="23"/>
        <v>491039.14610696118</v>
      </c>
      <c r="S263" s="108">
        <v>4654491.1762928702</v>
      </c>
      <c r="U263" s="109">
        <v>17.775079550174269</v>
      </c>
      <c r="V263" s="110">
        <v>4533534.039271947</v>
      </c>
      <c r="X263" s="111">
        <v>1.9252662070455244</v>
      </c>
      <c r="Y263" s="111">
        <v>491039.14610696118</v>
      </c>
      <c r="Z263" s="112">
        <v>370082.00908603799</v>
      </c>
      <c r="AA263" s="113">
        <f t="shared" si="24"/>
        <v>7.3654417088190885E-2</v>
      </c>
    </row>
    <row r="264" spans="1:27" ht="15" customHeight="1">
      <c r="A264" t="s">
        <v>19</v>
      </c>
      <c r="B264" s="60">
        <v>11</v>
      </c>
      <c r="C264" s="19" t="s">
        <v>20</v>
      </c>
      <c r="D264" s="18">
        <f>'Lask. kunnallisvero 2024'!H264</f>
        <v>1669540.9254545453</v>
      </c>
      <c r="E264" s="18">
        <v>345230.95773504174</v>
      </c>
      <c r="F264" s="18">
        <f>'Lask. kiinteistövero 2024'!V264*1000</f>
        <v>289542.84460000001</v>
      </c>
      <c r="G264" s="18">
        <f t="shared" si="19"/>
        <v>2304314.7277895869</v>
      </c>
      <c r="H264" s="18">
        <f>G264/'Lask. kunnallisvero 2024'!D264</f>
        <v>1631.9509403608972</v>
      </c>
      <c r="I264" s="71">
        <f t="shared" si="20"/>
        <v>573.72905963910262</v>
      </c>
      <c r="J264" s="71">
        <f t="shared" si="21"/>
        <v>516.35615367519233</v>
      </c>
      <c r="K264" s="45">
        <f>J264*'Lask. kunnallisvero 2024'!D264</f>
        <v>729094.8889893716</v>
      </c>
      <c r="N264" s="71">
        <v>517.41447811730336</v>
      </c>
      <c r="O264" s="45">
        <v>730589.24310163234</v>
      </c>
      <c r="Q264" s="79">
        <f t="shared" si="22"/>
        <v>-1.0583244421110294</v>
      </c>
      <c r="R264" s="79">
        <f t="shared" si="23"/>
        <v>-1494.3541122607421</v>
      </c>
      <c r="S264" s="108">
        <v>729247.41927121207</v>
      </c>
      <c r="U264" s="109">
        <v>517.41447811730336</v>
      </c>
      <c r="V264" s="110">
        <v>730589.24310163234</v>
      </c>
      <c r="X264" s="111">
        <v>-1.0583244421110294</v>
      </c>
      <c r="Y264" s="111">
        <v>-1494.3541122607421</v>
      </c>
      <c r="Z264" s="112">
        <v>-152.53028184047434</v>
      </c>
      <c r="AA264" s="113">
        <f t="shared" si="24"/>
        <v>-2.0920498023501829E-4</v>
      </c>
    </row>
    <row r="265" spans="1:27" ht="15" customHeight="1">
      <c r="A265" t="s">
        <v>517</v>
      </c>
      <c r="B265" s="60">
        <v>19</v>
      </c>
      <c r="C265" s="19" t="s">
        <v>518</v>
      </c>
      <c r="D265" s="18">
        <f>'Lask. kunnallisvero 2024'!H265</f>
        <v>3917746.9785652175</v>
      </c>
      <c r="E265" s="18">
        <v>708112.9909109961</v>
      </c>
      <c r="F265" s="18">
        <f>'Lask. kiinteistövero 2024'!V265*1000</f>
        <v>532919.26639999996</v>
      </c>
      <c r="G265" s="18">
        <f t="shared" si="19"/>
        <v>5158779.2358762138</v>
      </c>
      <c r="H265" s="18">
        <f>G265/'Lask. kunnallisvero 2024'!D265</f>
        <v>1822.2462860742542</v>
      </c>
      <c r="I265" s="71">
        <f t="shared" si="20"/>
        <v>383.43371392574568</v>
      </c>
      <c r="J265" s="71">
        <f t="shared" si="21"/>
        <v>345.09034253317111</v>
      </c>
      <c r="K265" s="45">
        <f>J265*'Lask. kunnallisvero 2024'!D265</f>
        <v>976950.75971140736</v>
      </c>
      <c r="N265" s="71">
        <v>346.40714801548</v>
      </c>
      <c r="O265" s="45">
        <v>980678.63603182393</v>
      </c>
      <c r="Q265" s="79">
        <f t="shared" si="22"/>
        <v>-1.3168054823088937</v>
      </c>
      <c r="R265" s="79">
        <f t="shared" si="23"/>
        <v>-3727.8763204165734</v>
      </c>
      <c r="S265" s="108">
        <v>981314.18476449652</v>
      </c>
      <c r="U265" s="109">
        <v>346.40714801548</v>
      </c>
      <c r="V265" s="110">
        <v>980678.63603182393</v>
      </c>
      <c r="X265" s="111">
        <v>-1.3168054823088937</v>
      </c>
      <c r="Y265" s="111">
        <v>-3727.8763204165734</v>
      </c>
      <c r="Z265" s="112">
        <v>-4363.4250530891586</v>
      </c>
      <c r="AA265" s="113">
        <f t="shared" si="24"/>
        <v>-4.4663715235536746E-3</v>
      </c>
    </row>
    <row r="266" spans="1:27" ht="15" customHeight="1">
      <c r="A266" t="s">
        <v>283</v>
      </c>
      <c r="B266" s="60">
        <v>14</v>
      </c>
      <c r="C266" s="19" t="s">
        <v>284</v>
      </c>
      <c r="D266" s="18">
        <f>'Lask. kunnallisvero 2024'!H266</f>
        <v>6009816.3203505157</v>
      </c>
      <c r="E266" s="18">
        <v>711754.44731102907</v>
      </c>
      <c r="F266" s="18">
        <f>'Lask. kiinteistövero 2024'!V266*1000</f>
        <v>582013.04929999996</v>
      </c>
      <c r="G266" s="18">
        <f t="shared" si="19"/>
        <v>7303583.8169615446</v>
      </c>
      <c r="H266" s="18">
        <f>G266/'Lask. kunnallisvero 2024'!D266</f>
        <v>1535.0113108368105</v>
      </c>
      <c r="I266" s="71">
        <f t="shared" si="20"/>
        <v>670.66868916318936</v>
      </c>
      <c r="J266" s="71">
        <f t="shared" si="21"/>
        <v>603.60182024687037</v>
      </c>
      <c r="K266" s="45">
        <f>J266*'Lask. kunnallisvero 2024'!D266</f>
        <v>2871937.460734609</v>
      </c>
      <c r="N266" s="71">
        <v>605.70462885556856</v>
      </c>
      <c r="O266" s="45">
        <v>2881942.624094795</v>
      </c>
      <c r="Q266" s="79">
        <f t="shared" si="22"/>
        <v>-2.102808608698183</v>
      </c>
      <c r="R266" s="79">
        <f t="shared" si="23"/>
        <v>-10005.163360185921</v>
      </c>
      <c r="S266" s="108">
        <v>2883452.0272415145</v>
      </c>
      <c r="U266" s="109">
        <v>605.70462885556856</v>
      </c>
      <c r="V266" s="110">
        <v>2881942.624094795</v>
      </c>
      <c r="X266" s="111">
        <v>-2.102808608698183</v>
      </c>
      <c r="Y266" s="111">
        <v>-10005.163360185921</v>
      </c>
      <c r="Z266" s="112">
        <v>-11514.566506905481</v>
      </c>
      <c r="AA266" s="113">
        <f t="shared" si="24"/>
        <v>-4.0093374818684895E-3</v>
      </c>
    </row>
    <row r="267" spans="1:27" ht="15" customHeight="1">
      <c r="A267" t="s">
        <v>113</v>
      </c>
      <c r="B267" s="60">
        <v>12</v>
      </c>
      <c r="C267" s="19" t="s">
        <v>114</v>
      </c>
      <c r="D267" s="18">
        <f>'Lask. kunnallisvero 2024'!H267</f>
        <v>4834713.3459230773</v>
      </c>
      <c r="E267" s="18">
        <v>700787.83036390552</v>
      </c>
      <c r="F267" s="18">
        <f>'Lask. kiinteistövero 2024'!V267*1000</f>
        <v>584092.56124999991</v>
      </c>
      <c r="G267" s="18">
        <f t="shared" ref="G267:G302" si="25">SUM(D267:F267)</f>
        <v>6119593.7375369826</v>
      </c>
      <c r="H267" s="18">
        <f>G267/'Lask. kunnallisvero 2024'!D267</f>
        <v>1505.0648641261639</v>
      </c>
      <c r="I267" s="71">
        <f t="shared" ref="I267:I302" si="26">$H$10-H267</f>
        <v>700.61513587383592</v>
      </c>
      <c r="J267" s="71">
        <f t="shared" ref="J267:J302" si="27">IF(I267&gt;0,I267*$K$4/100,IF(I267&lt;0,I267*$K$5/100))</f>
        <v>630.55362228645231</v>
      </c>
      <c r="K267" s="45">
        <f>J267*'Lask. kunnallisvero 2024'!D267</f>
        <v>2563831.028216715</v>
      </c>
      <c r="N267" s="71">
        <v>632.38915222007631</v>
      </c>
      <c r="O267" s="45">
        <v>2571294.2929268302</v>
      </c>
      <c r="Q267" s="79">
        <f t="shared" si="22"/>
        <v>-1.8355299336240023</v>
      </c>
      <c r="R267" s="79">
        <f t="shared" si="23"/>
        <v>-7463.2647101152688</v>
      </c>
      <c r="S267" s="108">
        <v>2571180.9588759309</v>
      </c>
      <c r="U267" s="109">
        <v>632.38915222007631</v>
      </c>
      <c r="V267" s="110">
        <v>2571294.2929268302</v>
      </c>
      <c r="X267" s="111">
        <v>-1.8355299336240023</v>
      </c>
      <c r="Y267" s="111">
        <v>-7463.2647101152688</v>
      </c>
      <c r="Z267" s="112">
        <v>-7349.9306592158973</v>
      </c>
      <c r="AA267" s="113">
        <f t="shared" si="24"/>
        <v>-2.8667765458506747E-3</v>
      </c>
    </row>
    <row r="268" spans="1:27" ht="15" customHeight="1">
      <c r="A268" t="s">
        <v>383</v>
      </c>
      <c r="B268" s="60">
        <v>16</v>
      </c>
      <c r="C268" s="19" t="s">
        <v>384</v>
      </c>
      <c r="D268" s="18">
        <f>'Lask. kunnallisvero 2024'!H268</f>
        <v>3430438.3968631579</v>
      </c>
      <c r="E268" s="18">
        <v>534008.19579600357</v>
      </c>
      <c r="F268" s="18">
        <f>'Lask. kiinteistövero 2024'!V268*1000</f>
        <v>364611.60460000002</v>
      </c>
      <c r="G268" s="18">
        <f t="shared" si="25"/>
        <v>4329058.1972591616</v>
      </c>
      <c r="H268" s="18">
        <f>G268/'Lask. kunnallisvero 2024'!D268</f>
        <v>1519.5009467389125</v>
      </c>
      <c r="I268" s="71">
        <f t="shared" si="26"/>
        <v>686.17905326108735</v>
      </c>
      <c r="J268" s="71">
        <f t="shared" si="27"/>
        <v>617.56114793497864</v>
      </c>
      <c r="K268" s="45">
        <f>J268*'Lask. kunnallisvero 2024'!D268</f>
        <v>1759431.7104667542</v>
      </c>
      <c r="N268" s="71">
        <v>618.14364773064369</v>
      </c>
      <c r="O268" s="45">
        <v>1761091.252384604</v>
      </c>
      <c r="Q268" s="79">
        <f t="shared" ref="Q268:Q302" si="28">J268-N268</f>
        <v>-0.58249979566505772</v>
      </c>
      <c r="R268" s="79">
        <f t="shared" ref="R268:R302" si="29">K268-O268</f>
        <v>-1659.5419178497978</v>
      </c>
      <c r="S268" s="108">
        <v>1762414.0521311471</v>
      </c>
      <c r="U268" s="109">
        <v>618.14364773064369</v>
      </c>
      <c r="V268" s="110">
        <v>1761091.252384604</v>
      </c>
      <c r="X268" s="111">
        <v>-0.58249979566505772</v>
      </c>
      <c r="Y268" s="111">
        <v>-1659.5419178497978</v>
      </c>
      <c r="Z268" s="112">
        <v>-2982.3416643929668</v>
      </c>
      <c r="AA268" s="113">
        <f t="shared" si="24"/>
        <v>-1.6950596301357958E-3</v>
      </c>
    </row>
    <row r="269" spans="1:27" ht="15" customHeight="1">
      <c r="A269" t="s">
        <v>143</v>
      </c>
      <c r="B269" s="60">
        <v>13</v>
      </c>
      <c r="C269" s="19" t="s">
        <v>144</v>
      </c>
      <c r="D269" s="18">
        <f>'Lask. kunnallisvero 2024'!H269</f>
        <v>3222988.3514680848</v>
      </c>
      <c r="E269" s="18">
        <v>528805.2360531895</v>
      </c>
      <c r="F269" s="18">
        <f>'Lask. kiinteistövero 2024'!V269*1000</f>
        <v>415035.68099999998</v>
      </c>
      <c r="G269" s="18">
        <f t="shared" si="25"/>
        <v>4166829.2685212744</v>
      </c>
      <c r="H269" s="18">
        <f>G269/'Lask. kunnallisvero 2024'!D269</f>
        <v>1759.6407383958085</v>
      </c>
      <c r="I269" s="71">
        <f t="shared" si="26"/>
        <v>446.03926160419132</v>
      </c>
      <c r="J269" s="71">
        <f t="shared" si="27"/>
        <v>401.4353354437722</v>
      </c>
      <c r="K269" s="45">
        <f>J269*'Lask. kunnallisvero 2024'!D269</f>
        <v>950598.87433085253</v>
      </c>
      <c r="N269" s="71">
        <v>401.45781484264802</v>
      </c>
      <c r="O269" s="45">
        <v>950652.10554739053</v>
      </c>
      <c r="Q269" s="79">
        <f t="shared" si="28"/>
        <v>-2.2479398875816514E-2</v>
      </c>
      <c r="R269" s="79">
        <f t="shared" si="29"/>
        <v>-53.231216537998989</v>
      </c>
      <c r="S269" s="108">
        <v>951463.73835344857</v>
      </c>
      <c r="U269" s="109">
        <v>401.45781484264802</v>
      </c>
      <c r="V269" s="110">
        <v>950652.10554739053</v>
      </c>
      <c r="X269" s="111">
        <v>-2.2479398875816514E-2</v>
      </c>
      <c r="Y269" s="111">
        <v>-53.231216537998989</v>
      </c>
      <c r="Z269" s="112">
        <v>-864.86402259604074</v>
      </c>
      <c r="AA269" s="113">
        <f t="shared" si="24"/>
        <v>-9.0980964311033672E-4</v>
      </c>
    </row>
    <row r="270" spans="1:27" ht="15" customHeight="1">
      <c r="A270" t="s">
        <v>225</v>
      </c>
      <c r="B270" s="60">
        <v>19</v>
      </c>
      <c r="C270" s="19" t="s">
        <v>226</v>
      </c>
      <c r="D270" s="18">
        <f>'Lask. kunnallisvero 2024'!H270</f>
        <v>33569118.04167857</v>
      </c>
      <c r="E270" s="18">
        <v>5344420.5021859743</v>
      </c>
      <c r="F270" s="18">
        <f>'Lask. kiinteistövero 2024'!V270*1000</f>
        <v>3668330.6887500002</v>
      </c>
      <c r="G270" s="18">
        <f t="shared" si="25"/>
        <v>42581869.232614547</v>
      </c>
      <c r="H270" s="18">
        <f>G270/'Lask. kunnallisvero 2024'!D270</f>
        <v>2025.9715116859143</v>
      </c>
      <c r="I270" s="71">
        <f t="shared" si="26"/>
        <v>179.70848831408557</v>
      </c>
      <c r="J270" s="71">
        <f t="shared" si="27"/>
        <v>161.737639482677</v>
      </c>
      <c r="K270" s="45">
        <f>J270*'Lask. kunnallisvero 2024'!D270</f>
        <v>3399401.7066469053</v>
      </c>
      <c r="N270" s="71">
        <v>164.96964640258699</v>
      </c>
      <c r="O270" s="45">
        <v>3467332.0280895731</v>
      </c>
      <c r="Q270" s="79">
        <f t="shared" si="28"/>
        <v>-3.2320069199099919</v>
      </c>
      <c r="R270" s="79">
        <f t="shared" si="29"/>
        <v>-67930.321442667861</v>
      </c>
      <c r="S270" s="108">
        <v>3461301.590062262</v>
      </c>
      <c r="U270" s="109">
        <v>164.96964640258699</v>
      </c>
      <c r="V270" s="110">
        <v>3467332.0280895731</v>
      </c>
      <c r="X270" s="111">
        <v>-3.2320069199099919</v>
      </c>
      <c r="Y270" s="111">
        <v>-67930.321442667861</v>
      </c>
      <c r="Z270" s="112">
        <v>-61899.883415356744</v>
      </c>
      <c r="AA270" s="113">
        <f t="shared" si="24"/>
        <v>-1.8209052285383893E-2</v>
      </c>
    </row>
    <row r="271" spans="1:27" ht="15" customHeight="1">
      <c r="A271" t="s">
        <v>511</v>
      </c>
      <c r="B271" s="60">
        <v>2</v>
      </c>
      <c r="C271" s="19" t="s">
        <v>512</v>
      </c>
      <c r="D271" s="18">
        <f>'Lask. kunnallisvero 2024'!H271</f>
        <v>325516503.67408687</v>
      </c>
      <c r="E271" s="18">
        <v>86665928.30776298</v>
      </c>
      <c r="F271" s="18">
        <f>'Lask. kiinteistövero 2024'!V271*1000</f>
        <v>40734033.943299994</v>
      </c>
      <c r="G271" s="18">
        <f t="shared" si="25"/>
        <v>452916465.92514986</v>
      </c>
      <c r="H271" s="18">
        <f>G271/'Lask. kunnallisvero 2024'!D271</f>
        <v>2243.6824278106928</v>
      </c>
      <c r="I271" s="71">
        <f t="shared" si="26"/>
        <v>-38.002427810693007</v>
      </c>
      <c r="J271" s="71">
        <f t="shared" si="27"/>
        <v>-3.8002427810693007</v>
      </c>
      <c r="K271" s="45">
        <f>J271*'Lask. kunnallisvero 2024'!D271</f>
        <v>-767128.40851499222</v>
      </c>
      <c r="N271" s="71">
        <v>-4.0182622259918386</v>
      </c>
      <c r="O271" s="45">
        <v>-811138.46772539057</v>
      </c>
      <c r="Q271" s="79">
        <f t="shared" si="28"/>
        <v>0.21801944492253789</v>
      </c>
      <c r="R271" s="79">
        <f t="shared" si="29"/>
        <v>44010.059210398351</v>
      </c>
      <c r="S271" s="108">
        <v>-808935.03838981327</v>
      </c>
      <c r="U271" s="109">
        <v>-4.0182622259918386</v>
      </c>
      <c r="V271" s="110">
        <v>-811138.46772539057</v>
      </c>
      <c r="X271" s="111">
        <v>0.21801944492253789</v>
      </c>
      <c r="Y271" s="111">
        <v>44010.059210398351</v>
      </c>
      <c r="Z271" s="112">
        <v>41806.629874821054</v>
      </c>
      <c r="AA271" s="113">
        <f t="shared" si="24"/>
        <v>-5.4497564437419752E-2</v>
      </c>
    </row>
    <row r="272" spans="1:27" ht="15" customHeight="1">
      <c r="A272" t="s">
        <v>579</v>
      </c>
      <c r="B272" s="60">
        <v>19</v>
      </c>
      <c r="C272" s="19" t="s">
        <v>580</v>
      </c>
      <c r="D272" s="18">
        <f>'Lask. kunnallisvero 2024'!H272</f>
        <v>4364461.3925999999</v>
      </c>
      <c r="E272" s="18">
        <v>879821.80651461612</v>
      </c>
      <c r="F272" s="18">
        <f>'Lask. kiinteistövero 2024'!V272*1000</f>
        <v>655414.48265000002</v>
      </c>
      <c r="G272" s="18">
        <f t="shared" si="25"/>
        <v>5899697.6817646157</v>
      </c>
      <c r="H272" s="18">
        <f>G272/'Lask. kunnallisvero 2024'!D272</f>
        <v>1813.6174859405521</v>
      </c>
      <c r="I272" s="71">
        <f t="shared" si="26"/>
        <v>392.06251405944772</v>
      </c>
      <c r="J272" s="71">
        <f t="shared" si="27"/>
        <v>352.85626265350294</v>
      </c>
      <c r="K272" s="45">
        <f>J272*'Lask. kunnallisvero 2024'!D272</f>
        <v>1147841.4224118451</v>
      </c>
      <c r="N272" s="71">
        <v>359.69868340692824</v>
      </c>
      <c r="O272" s="45">
        <v>1170099.8171227376</v>
      </c>
      <c r="Q272" s="79">
        <f t="shared" si="28"/>
        <v>-6.8424207534253014</v>
      </c>
      <c r="R272" s="79">
        <f t="shared" si="29"/>
        <v>-22258.394710892579</v>
      </c>
      <c r="S272" s="108">
        <v>1170044.0791071195</v>
      </c>
      <c r="U272" s="109">
        <v>359.69868340692824</v>
      </c>
      <c r="V272" s="110">
        <v>1170099.8171227376</v>
      </c>
      <c r="X272" s="111">
        <v>-6.8424207534253014</v>
      </c>
      <c r="Y272" s="111">
        <v>-22258.394710892579</v>
      </c>
      <c r="Z272" s="112">
        <v>-22202.656695274403</v>
      </c>
      <c r="AA272" s="113">
        <f t="shared" si="24"/>
        <v>-1.9342965205613655E-2</v>
      </c>
    </row>
    <row r="273" spans="1:27" ht="15" customHeight="1">
      <c r="A273" t="s">
        <v>247</v>
      </c>
      <c r="B273" s="60">
        <v>11</v>
      </c>
      <c r="C273" s="19" t="s">
        <v>248</v>
      </c>
      <c r="D273" s="18">
        <f>'Lask. kunnallisvero 2024'!H273</f>
        <v>2766031.969787234</v>
      </c>
      <c r="E273" s="18">
        <v>633378.05706227629</v>
      </c>
      <c r="F273" s="18">
        <f>'Lask. kiinteistövero 2024'!V273*1000</f>
        <v>509770.09670000005</v>
      </c>
      <c r="G273" s="18">
        <f t="shared" si="25"/>
        <v>3909180.1235495103</v>
      </c>
      <c r="H273" s="18">
        <f>G273/'Lask. kunnallisvero 2024'!D273</f>
        <v>1690.0908445955513</v>
      </c>
      <c r="I273" s="71">
        <f t="shared" si="26"/>
        <v>515.58915540444855</v>
      </c>
      <c r="J273" s="71">
        <f t="shared" si="27"/>
        <v>464.03023986400365</v>
      </c>
      <c r="K273" s="45">
        <f>J273*'Lask. kunnallisvero 2024'!D273</f>
        <v>1073301.9448054405</v>
      </c>
      <c r="N273" s="71">
        <v>464.51563066315083</v>
      </c>
      <c r="O273" s="45">
        <v>1074424.6537238678</v>
      </c>
      <c r="Q273" s="79">
        <f t="shared" si="28"/>
        <v>-0.48539079914718286</v>
      </c>
      <c r="R273" s="79">
        <f t="shared" si="29"/>
        <v>-1122.70891842735</v>
      </c>
      <c r="S273" s="108">
        <v>1075506.9076992206</v>
      </c>
      <c r="U273" s="109">
        <v>464.51563066315083</v>
      </c>
      <c r="V273" s="110">
        <v>1074424.6537238678</v>
      </c>
      <c r="X273" s="111">
        <v>-0.48539079914718286</v>
      </c>
      <c r="Y273" s="111">
        <v>-1122.70891842735</v>
      </c>
      <c r="Z273" s="112">
        <v>-2204.9628937800881</v>
      </c>
      <c r="AA273" s="113">
        <f t="shared" si="24"/>
        <v>-2.0543733331069161E-3</v>
      </c>
    </row>
    <row r="274" spans="1:27" ht="15" customHeight="1">
      <c r="A274" t="s">
        <v>549</v>
      </c>
      <c r="B274" s="60">
        <v>1</v>
      </c>
      <c r="C274" s="19" t="s">
        <v>550</v>
      </c>
      <c r="D274" s="18">
        <f>'Lask. kunnallisvero 2024'!H274</f>
        <v>85141043.941690147</v>
      </c>
      <c r="E274" s="18">
        <v>7238137.3403976019</v>
      </c>
      <c r="F274" s="18">
        <f>'Lask. kiinteistövero 2024'!V274*1000</f>
        <v>8468171.4333500024</v>
      </c>
      <c r="G274" s="18">
        <f t="shared" si="25"/>
        <v>100847352.71543774</v>
      </c>
      <c r="H274" s="18">
        <f>G274/'Lask. kunnallisvero 2024'!D274</f>
        <v>2439.5798711944881</v>
      </c>
      <c r="I274" s="71">
        <f t="shared" si="26"/>
        <v>-233.89987119448824</v>
      </c>
      <c r="J274" s="71">
        <f t="shared" si="27"/>
        <v>-23.389987119448826</v>
      </c>
      <c r="K274" s="45">
        <f>J274*'Lask. kunnallisvero 2024'!D274</f>
        <v>-966895.28754377551</v>
      </c>
      <c r="N274" s="71">
        <v>-23.240003138702559</v>
      </c>
      <c r="O274" s="45">
        <v>-960695.24974768632</v>
      </c>
      <c r="Q274" s="79">
        <f t="shared" si="28"/>
        <v>-0.14998398074626706</v>
      </c>
      <c r="R274" s="79">
        <f t="shared" si="29"/>
        <v>-6200.0377960891929</v>
      </c>
      <c r="S274" s="108">
        <v>-961376.95085171715</v>
      </c>
      <c r="U274" s="109">
        <v>-23.240003138702559</v>
      </c>
      <c r="V274" s="110">
        <v>-960695.24974768632</v>
      </c>
      <c r="X274" s="111">
        <v>-0.14998398074626706</v>
      </c>
      <c r="Y274" s="111">
        <v>-6200.0377960891929</v>
      </c>
      <c r="Z274" s="112">
        <v>-5518.3366920583649</v>
      </c>
      <c r="AA274" s="113">
        <f t="shared" si="24"/>
        <v>5.7072743689512767E-3</v>
      </c>
    </row>
    <row r="275" spans="1:27" ht="15" customHeight="1">
      <c r="A275" t="s">
        <v>303</v>
      </c>
      <c r="B275" s="60">
        <v>17</v>
      </c>
      <c r="C275" s="19" t="s">
        <v>304</v>
      </c>
      <c r="D275" s="18">
        <f>'Lask. kunnallisvero 2024'!H275</f>
        <v>8080111.8048181804</v>
      </c>
      <c r="E275" s="18">
        <v>420770.92739320558</v>
      </c>
      <c r="F275" s="18">
        <f>'Lask. kiinteistövero 2024'!V275*1000</f>
        <v>511589.04290000006</v>
      </c>
      <c r="G275" s="18">
        <f t="shared" si="25"/>
        <v>9012471.7751113866</v>
      </c>
      <c r="H275" s="18">
        <f>G275/'Lask. kunnallisvero 2024'!D275</f>
        <v>1381.2217279864194</v>
      </c>
      <c r="I275" s="71">
        <f t="shared" si="26"/>
        <v>824.45827201358043</v>
      </c>
      <c r="J275" s="71">
        <f t="shared" si="27"/>
        <v>742.01244481222238</v>
      </c>
      <c r="K275" s="45">
        <f>J275*'Lask. kunnallisvero 2024'!D275</f>
        <v>4841631.2023997512</v>
      </c>
      <c r="N275" s="71">
        <v>744.10765882680437</v>
      </c>
      <c r="O275" s="45">
        <v>4855302.4738448989</v>
      </c>
      <c r="Q275" s="79">
        <f t="shared" si="28"/>
        <v>-2.095214014581984</v>
      </c>
      <c r="R275" s="79">
        <f t="shared" si="29"/>
        <v>-13671.271445147693</v>
      </c>
      <c r="S275" s="108">
        <v>4856685.6459369957</v>
      </c>
      <c r="U275" s="109">
        <v>744.10765882680437</v>
      </c>
      <c r="V275" s="110">
        <v>4855302.4738448989</v>
      </c>
      <c r="X275" s="111">
        <v>-2.095214014581984</v>
      </c>
      <c r="Y275" s="111">
        <v>-13671.271445147693</v>
      </c>
      <c r="Z275" s="112">
        <v>-15054.443537244573</v>
      </c>
      <c r="AA275" s="113">
        <f t="shared" si="24"/>
        <v>-3.1093742806727717E-3</v>
      </c>
    </row>
    <row r="276" spans="1:27" ht="15" customHeight="1">
      <c r="A276" t="s">
        <v>337</v>
      </c>
      <c r="B276" s="60">
        <v>4</v>
      </c>
      <c r="C276" s="19" t="s">
        <v>338</v>
      </c>
      <c r="D276" s="18">
        <f>'Lask. kunnallisvero 2024'!H276</f>
        <v>20016518.910370782</v>
      </c>
      <c r="E276" s="18">
        <v>1661500.9323832237</v>
      </c>
      <c r="F276" s="18">
        <f>'Lask. kiinteistövero 2024'!V276*1000</f>
        <v>1461080.2691499998</v>
      </c>
      <c r="G276" s="18">
        <f t="shared" si="25"/>
        <v>23139100.111904006</v>
      </c>
      <c r="H276" s="18">
        <f>G276/'Lask. kunnallisvero 2024'!D276</f>
        <v>1846.2538986598586</v>
      </c>
      <c r="I276" s="71">
        <f t="shared" si="26"/>
        <v>359.42610134014126</v>
      </c>
      <c r="J276" s="71">
        <f t="shared" si="27"/>
        <v>323.48349120612716</v>
      </c>
      <c r="K276" s="45">
        <f>J276*'Lask. kunnallisvero 2024'!D276</f>
        <v>4054218.5952863917</v>
      </c>
      <c r="N276" s="71">
        <v>325.72428695947622</v>
      </c>
      <c r="O276" s="45">
        <v>4082302.4884631154</v>
      </c>
      <c r="Q276" s="79">
        <f t="shared" si="28"/>
        <v>-2.2407957533490617</v>
      </c>
      <c r="R276" s="79">
        <f t="shared" si="29"/>
        <v>-28083.893176723737</v>
      </c>
      <c r="S276" s="108">
        <v>4085201.5782261002</v>
      </c>
      <c r="U276" s="109">
        <v>325.72428695947622</v>
      </c>
      <c r="V276" s="110">
        <v>4082302.4884631154</v>
      </c>
      <c r="X276" s="111">
        <v>-2.2407957533490617</v>
      </c>
      <c r="Y276" s="111">
        <v>-28083.893176723737</v>
      </c>
      <c r="Z276" s="112">
        <v>-30982.982939708512</v>
      </c>
      <c r="AA276" s="113">
        <f t="shared" si="24"/>
        <v>-7.6421589540659344E-3</v>
      </c>
    </row>
    <row r="277" spans="1:27" ht="15" customHeight="1">
      <c r="A277" t="s">
        <v>205</v>
      </c>
      <c r="B277" s="60">
        <v>6</v>
      </c>
      <c r="C277" s="19" t="s">
        <v>206</v>
      </c>
      <c r="D277" s="18">
        <f>'Lask. kunnallisvero 2024'!H277</f>
        <v>5837420.5270776702</v>
      </c>
      <c r="E277" s="18">
        <v>688748.88575903699</v>
      </c>
      <c r="F277" s="18">
        <f>'Lask. kiinteistövero 2024'!V277*1000</f>
        <v>827566.68755000015</v>
      </c>
      <c r="G277" s="18">
        <f t="shared" si="25"/>
        <v>7353736.1003867071</v>
      </c>
      <c r="H277" s="18">
        <f>G277/'Lask. kunnallisvero 2024'!D277</f>
        <v>1609.8371498219587</v>
      </c>
      <c r="I277" s="71">
        <f t="shared" si="26"/>
        <v>595.84285017804109</v>
      </c>
      <c r="J277" s="71">
        <f t="shared" si="27"/>
        <v>536.25856516023703</v>
      </c>
      <c r="K277" s="45">
        <f>J277*'Lask. kunnallisvero 2024'!D277</f>
        <v>2449629.1256519626</v>
      </c>
      <c r="N277" s="71">
        <v>535.87121645264062</v>
      </c>
      <c r="O277" s="45">
        <v>2447859.7167556626</v>
      </c>
      <c r="Q277" s="79">
        <f t="shared" si="28"/>
        <v>0.38734870759640216</v>
      </c>
      <c r="R277" s="79">
        <f t="shared" si="29"/>
        <v>1769.4088963000104</v>
      </c>
      <c r="S277" s="108">
        <v>2449136.7228338812</v>
      </c>
      <c r="U277" s="109">
        <v>535.87121645264062</v>
      </c>
      <c r="V277" s="110">
        <v>2447859.7167556626</v>
      </c>
      <c r="X277" s="111">
        <v>0.38734870759640216</v>
      </c>
      <c r="Y277" s="111">
        <v>1769.4088963000104</v>
      </c>
      <c r="Z277" s="112">
        <v>492.40281808143482</v>
      </c>
      <c r="AA277" s="113">
        <f t="shared" si="24"/>
        <v>2.0101117059929759E-4</v>
      </c>
    </row>
    <row r="278" spans="1:27" ht="15" customHeight="1">
      <c r="A278" t="s">
        <v>263</v>
      </c>
      <c r="B278" s="60">
        <v>17</v>
      </c>
      <c r="C278" s="19" t="s">
        <v>264</v>
      </c>
      <c r="D278" s="18">
        <f>'Lask. kunnallisvero 2024'!H278</f>
        <v>2991815.640428571</v>
      </c>
      <c r="E278" s="18">
        <v>594858.75687750312</v>
      </c>
      <c r="F278" s="18">
        <f>'Lask. kiinteistövero 2024'!V278*1000</f>
        <v>538759.02410000004</v>
      </c>
      <c r="G278" s="18">
        <f t="shared" si="25"/>
        <v>4125433.4214060744</v>
      </c>
      <c r="H278" s="18">
        <f>G278/'Lask. kunnallisvero 2024'!D278</f>
        <v>1656.135456204767</v>
      </c>
      <c r="I278" s="71">
        <f t="shared" si="26"/>
        <v>549.54454379523281</v>
      </c>
      <c r="J278" s="71">
        <f t="shared" si="27"/>
        <v>494.59008941570954</v>
      </c>
      <c r="K278" s="45">
        <f>J278*'Lask. kunnallisvero 2024'!D278</f>
        <v>1232023.9127345325</v>
      </c>
      <c r="N278" s="71">
        <v>495.23330420881609</v>
      </c>
      <c r="O278" s="45">
        <v>1233626.160784161</v>
      </c>
      <c r="Q278" s="79">
        <f t="shared" si="28"/>
        <v>-0.6432147931065515</v>
      </c>
      <c r="R278" s="79">
        <f t="shared" si="29"/>
        <v>-1602.2480496284552</v>
      </c>
      <c r="S278" s="108">
        <v>1234138.9023164765</v>
      </c>
      <c r="U278" s="109">
        <v>495.23330420881609</v>
      </c>
      <c r="V278" s="110">
        <v>1233626.160784161</v>
      </c>
      <c r="X278" s="111">
        <v>-0.6432147931065515</v>
      </c>
      <c r="Y278" s="111">
        <v>-1602.2480496284552</v>
      </c>
      <c r="Z278" s="112">
        <v>-2114.9895819439553</v>
      </c>
      <c r="AA278" s="113">
        <f t="shared" si="24"/>
        <v>-1.7166790028041263E-3</v>
      </c>
    </row>
    <row r="279" spans="1:27" ht="15" customHeight="1">
      <c r="A279" t="s">
        <v>187</v>
      </c>
      <c r="B279" s="60">
        <v>19</v>
      </c>
      <c r="C279" s="19" t="s">
        <v>188</v>
      </c>
      <c r="D279" s="18">
        <f>'Lask. kunnallisvero 2024'!H279</f>
        <v>1714296.8184642857</v>
      </c>
      <c r="E279" s="18">
        <v>90620.918378512419</v>
      </c>
      <c r="F279" s="18">
        <f>'Lask. kiinteistövero 2024'!V279*1000</f>
        <v>340688.70785000001</v>
      </c>
      <c r="G279" s="18">
        <f t="shared" si="25"/>
        <v>2145606.444692798</v>
      </c>
      <c r="H279" s="18">
        <f>G279/'Lask. kunnallisvero 2024'!D279</f>
        <v>1883.7633403799807</v>
      </c>
      <c r="I279" s="71">
        <f t="shared" si="26"/>
        <v>321.91665962001912</v>
      </c>
      <c r="J279" s="71">
        <f t="shared" si="27"/>
        <v>289.72499365801718</v>
      </c>
      <c r="K279" s="45">
        <f>J279*'Lask. kunnallisvero 2024'!D279</f>
        <v>329996.76777648157</v>
      </c>
      <c r="N279" s="71">
        <v>307.28536425088225</v>
      </c>
      <c r="O279" s="45">
        <v>349998.02988175489</v>
      </c>
      <c r="Q279" s="79">
        <f t="shared" si="28"/>
        <v>-17.56037059286507</v>
      </c>
      <c r="R279" s="79">
        <f t="shared" si="29"/>
        <v>-20001.262105273316</v>
      </c>
      <c r="S279" s="108">
        <v>348820.97152032814</v>
      </c>
      <c r="U279" s="109">
        <v>307.28536425088225</v>
      </c>
      <c r="V279" s="110">
        <v>349998.02988175489</v>
      </c>
      <c r="X279" s="111">
        <v>-17.56037059286507</v>
      </c>
      <c r="Y279" s="111">
        <v>-20001.262105273316</v>
      </c>
      <c r="Z279" s="112">
        <v>-18824.203743846563</v>
      </c>
      <c r="AA279" s="113">
        <f t="shared" si="24"/>
        <v>-5.7043600368221967E-2</v>
      </c>
    </row>
    <row r="280" spans="1:27" ht="15" customHeight="1">
      <c r="A280" t="s">
        <v>93</v>
      </c>
      <c r="B280" s="60">
        <v>13</v>
      </c>
      <c r="C280" s="19" t="s">
        <v>94</v>
      </c>
      <c r="D280" s="18">
        <f>'Lask. kunnallisvero 2024'!H280</f>
        <v>4606236.6492999997</v>
      </c>
      <c r="E280" s="18">
        <v>452645.02289638569</v>
      </c>
      <c r="F280" s="18">
        <f>'Lask. kiinteistövero 2024'!V280*1000</f>
        <v>454970.99264999997</v>
      </c>
      <c r="G280" s="18">
        <f t="shared" si="25"/>
        <v>5513852.6648463858</v>
      </c>
      <c r="H280" s="18">
        <f>G280/'Lask. kunnallisvero 2024'!D280</f>
        <v>1525.2704467071608</v>
      </c>
      <c r="I280" s="71">
        <f t="shared" si="26"/>
        <v>680.40955329283906</v>
      </c>
      <c r="J280" s="71">
        <f t="shared" si="27"/>
        <v>612.3685979635552</v>
      </c>
      <c r="K280" s="45">
        <f>J280*'Lask. kunnallisvero 2024'!D280</f>
        <v>2213712.4816382523</v>
      </c>
      <c r="N280" s="71">
        <v>613.44963707383943</v>
      </c>
      <c r="O280" s="45">
        <v>2217620.4380219295</v>
      </c>
      <c r="Q280" s="79">
        <f t="shared" si="28"/>
        <v>-1.0810391102842232</v>
      </c>
      <c r="R280" s="79">
        <f t="shared" si="29"/>
        <v>-3907.9563836771995</v>
      </c>
      <c r="S280" s="108">
        <v>2218987.2403642307</v>
      </c>
      <c r="U280" s="109">
        <v>613.44963707383943</v>
      </c>
      <c r="V280" s="110">
        <v>2217620.4380219295</v>
      </c>
      <c r="X280" s="111">
        <v>-1.0810391102842232</v>
      </c>
      <c r="Y280" s="111">
        <v>-3907.9563836771995</v>
      </c>
      <c r="Z280" s="112">
        <v>-5274.7587259784341</v>
      </c>
      <c r="AA280" s="113">
        <f t="shared" si="24"/>
        <v>-2.3827659507412013E-3</v>
      </c>
    </row>
    <row r="281" spans="1:27" ht="15" customHeight="1">
      <c r="A281" t="s">
        <v>397</v>
      </c>
      <c r="B281" s="60">
        <v>15</v>
      </c>
      <c r="C281" s="19" t="s">
        <v>398</v>
      </c>
      <c r="D281" s="18">
        <f>'Lask. kunnallisvero 2024'!H281</f>
        <v>10195164.697186045</v>
      </c>
      <c r="E281" s="18">
        <v>1920448.3516577024</v>
      </c>
      <c r="F281" s="18">
        <f>'Lask. kiinteistövero 2024'!V281*1000</f>
        <v>1813435.5832500001</v>
      </c>
      <c r="G281" s="18">
        <f t="shared" si="25"/>
        <v>13929048.632093746</v>
      </c>
      <c r="H281" s="18">
        <f>G281/'Lask. kunnallisvero 2024'!D281</f>
        <v>1857.2064842791663</v>
      </c>
      <c r="I281" s="71">
        <f t="shared" si="26"/>
        <v>348.47351572083357</v>
      </c>
      <c r="J281" s="71">
        <f t="shared" si="27"/>
        <v>313.62616414875021</v>
      </c>
      <c r="K281" s="45">
        <f>J281*'Lask. kunnallisvero 2024'!D281</f>
        <v>2352196.2311156266</v>
      </c>
      <c r="N281" s="71">
        <v>313.64028336424809</v>
      </c>
      <c r="O281" s="45">
        <v>2352302.1252318607</v>
      </c>
      <c r="Q281" s="79">
        <f t="shared" si="28"/>
        <v>-1.4119215497885307E-2</v>
      </c>
      <c r="R281" s="79">
        <f t="shared" si="29"/>
        <v>-105.8941162340343</v>
      </c>
      <c r="S281" s="108">
        <v>2351794.6903947545</v>
      </c>
      <c r="U281" s="109">
        <v>313.64028336424809</v>
      </c>
      <c r="V281" s="110">
        <v>2352302.1252318607</v>
      </c>
      <c r="X281" s="111">
        <v>-1.4119215497885307E-2</v>
      </c>
      <c r="Y281" s="111">
        <v>-105.8941162340343</v>
      </c>
      <c r="Z281" s="112">
        <v>401.54072087211534</v>
      </c>
      <c r="AA281" s="113">
        <f t="shared" si="24"/>
        <v>1.7070885309669424E-4</v>
      </c>
    </row>
    <row r="282" spans="1:27" ht="15" customHeight="1">
      <c r="A282" t="s">
        <v>343</v>
      </c>
      <c r="B282" s="60">
        <v>2</v>
      </c>
      <c r="C282" s="19" t="s">
        <v>344</v>
      </c>
      <c r="D282" s="18">
        <f>'Lask. kunnallisvero 2024'!H282</f>
        <v>23520771.124116283</v>
      </c>
      <c r="E282" s="18">
        <v>6380413.6005225144</v>
      </c>
      <c r="F282" s="18">
        <f>'Lask. kiinteistövero 2024'!V282*1000</f>
        <v>3454147.7142500002</v>
      </c>
      <c r="G282" s="18">
        <f t="shared" si="25"/>
        <v>33355332.438888796</v>
      </c>
      <c r="H282" s="18">
        <f>G282/'Lask. kunnallisvero 2024'!D282</f>
        <v>2232.9182245875481</v>
      </c>
      <c r="I282" s="71">
        <f t="shared" si="26"/>
        <v>-27.238224587548302</v>
      </c>
      <c r="J282" s="71">
        <f t="shared" si="27"/>
        <v>-2.7238224587548303</v>
      </c>
      <c r="K282" s="45">
        <f>J282*'Lask. kunnallisvero 2024'!D282</f>
        <v>-40688.459888879654</v>
      </c>
      <c r="N282" s="71">
        <v>-2.9341076095237439</v>
      </c>
      <c r="O282" s="45">
        <v>-43829.699471065687</v>
      </c>
      <c r="Q282" s="79">
        <f t="shared" si="28"/>
        <v>0.21028515076891363</v>
      </c>
      <c r="R282" s="79">
        <f t="shared" si="29"/>
        <v>3141.2395821860337</v>
      </c>
      <c r="S282" s="108">
        <v>-43540.532712968277</v>
      </c>
      <c r="U282" s="109">
        <v>-2.9341076095237439</v>
      </c>
      <c r="V282" s="110">
        <v>-43829.699471065687</v>
      </c>
      <c r="X282" s="111">
        <v>0.21028515076891363</v>
      </c>
      <c r="Y282" s="111">
        <v>3141.2395821860337</v>
      </c>
      <c r="Z282" s="112">
        <v>2852.0728240886237</v>
      </c>
      <c r="AA282" s="113">
        <f t="shared" si="24"/>
        <v>-7.0095374262816687E-2</v>
      </c>
    </row>
    <row r="283" spans="1:27" ht="15" customHeight="1">
      <c r="A283" t="s">
        <v>457</v>
      </c>
      <c r="B283" s="60">
        <v>15</v>
      </c>
      <c r="C283" s="19" t="s">
        <v>458</v>
      </c>
      <c r="D283" s="18">
        <f>'Lask. kunnallisvero 2024'!H283</f>
        <v>114859342.79346427</v>
      </c>
      <c r="E283" s="18">
        <v>17502260.579623807</v>
      </c>
      <c r="F283" s="18">
        <f>'Lask. kiinteistövero 2024'!V283*1000</f>
        <v>13306695.846299998</v>
      </c>
      <c r="G283" s="18">
        <f t="shared" si="25"/>
        <v>145668299.21938807</v>
      </c>
      <c r="H283" s="18">
        <f>G283/'Lask. kunnallisvero 2024'!D283</f>
        <v>2112.4818611779697</v>
      </c>
      <c r="I283" s="71">
        <f t="shared" si="26"/>
        <v>93.19813882203016</v>
      </c>
      <c r="J283" s="71">
        <f t="shared" si="27"/>
        <v>83.878324939827138</v>
      </c>
      <c r="K283" s="45">
        <f>J283*'Lask. kunnallisvero 2024'!D283</f>
        <v>5783913.7745507201</v>
      </c>
      <c r="N283" s="71">
        <v>84.480906190870698</v>
      </c>
      <c r="O283" s="45">
        <v>5825465.3672976801</v>
      </c>
      <c r="Q283" s="79">
        <f t="shared" si="28"/>
        <v>-0.60258125104355997</v>
      </c>
      <c r="R283" s="79">
        <f t="shared" si="29"/>
        <v>-41551.592746959999</v>
      </c>
      <c r="S283" s="108">
        <v>5842134.8435743898</v>
      </c>
      <c r="U283" s="109">
        <v>84.480906190870698</v>
      </c>
      <c r="V283" s="110">
        <v>5825465.3672976801</v>
      </c>
      <c r="X283" s="111">
        <v>-0.60258125104355997</v>
      </c>
      <c r="Y283" s="111">
        <v>-41551.592746959999</v>
      </c>
      <c r="Z283" s="112">
        <v>-58221.069023669697</v>
      </c>
      <c r="AA283" s="113">
        <f t="shared" si="24"/>
        <v>-1.0066033363056517E-2</v>
      </c>
    </row>
    <row r="284" spans="1:27" ht="15" customHeight="1">
      <c r="A284" t="s">
        <v>509</v>
      </c>
      <c r="B284" s="60">
        <v>6</v>
      </c>
      <c r="C284" s="19" t="s">
        <v>510</v>
      </c>
      <c r="D284" s="18">
        <f>'Lask. kunnallisvero 2024'!H284</f>
        <v>33712735.515977524</v>
      </c>
      <c r="E284" s="18">
        <v>4483022.3726277398</v>
      </c>
      <c r="F284" s="18">
        <f>'Lask. kiinteistövero 2024'!V284*1000</f>
        <v>2728062.0732</v>
      </c>
      <c r="G284" s="18">
        <f t="shared" si="25"/>
        <v>40923819.961805269</v>
      </c>
      <c r="H284" s="18">
        <f>G284/'Lask. kunnallisvero 2024'!D284</f>
        <v>1977.5693419254503</v>
      </c>
      <c r="I284" s="71">
        <f t="shared" si="26"/>
        <v>228.11065807454952</v>
      </c>
      <c r="J284" s="71">
        <f t="shared" si="27"/>
        <v>205.29959226709457</v>
      </c>
      <c r="K284" s="45">
        <f>J284*'Lask. kunnallisvero 2024'!D284</f>
        <v>4248469.7623752551</v>
      </c>
      <c r="N284" s="71">
        <v>205.41697704593355</v>
      </c>
      <c r="O284" s="45">
        <v>4250898.9229885489</v>
      </c>
      <c r="Q284" s="79">
        <f t="shared" si="28"/>
        <v>-0.11738477883898213</v>
      </c>
      <c r="R284" s="79">
        <f t="shared" si="29"/>
        <v>-2429.1606132937595</v>
      </c>
      <c r="S284" s="108">
        <v>4262659.0613765074</v>
      </c>
      <c r="U284" s="109">
        <v>205.41697704593355</v>
      </c>
      <c r="V284" s="110">
        <v>4250898.9229885489</v>
      </c>
      <c r="X284" s="111">
        <v>-0.11738477883898213</v>
      </c>
      <c r="Y284" s="111">
        <v>-2429.1606132937595</v>
      </c>
      <c r="Z284" s="112">
        <v>-14189.299001252279</v>
      </c>
      <c r="AA284" s="113">
        <f t="shared" si="24"/>
        <v>-3.3398611252723749E-3</v>
      </c>
    </row>
    <row r="285" spans="1:27" ht="15" customHeight="1">
      <c r="A285" t="s">
        <v>349</v>
      </c>
      <c r="B285" s="60">
        <v>11</v>
      </c>
      <c r="C285" s="19" t="s">
        <v>350</v>
      </c>
      <c r="D285" s="18">
        <f>'Lask. kunnallisvero 2024'!H285</f>
        <v>29998014.209284086</v>
      </c>
      <c r="E285" s="18">
        <v>3442140.6777053797</v>
      </c>
      <c r="F285" s="18">
        <f>'Lask. kiinteistövero 2024'!V285*1000</f>
        <v>3310226.1924499995</v>
      </c>
      <c r="G285" s="18">
        <f t="shared" si="25"/>
        <v>36750381.079439469</v>
      </c>
      <c r="H285" s="18">
        <f>G285/'Lask. kunnallisvero 2024'!D285</f>
        <v>1862.9482982429902</v>
      </c>
      <c r="I285" s="71">
        <f t="shared" si="26"/>
        <v>342.73170175700966</v>
      </c>
      <c r="J285" s="71">
        <f t="shared" si="27"/>
        <v>308.4585315813087</v>
      </c>
      <c r="K285" s="45">
        <f>J285*'Lask. kunnallisvero 2024'!D285</f>
        <v>6084961.4525044765</v>
      </c>
      <c r="N285" s="71">
        <v>309.76400802494578</v>
      </c>
      <c r="O285" s="45">
        <v>6110714.5863081058</v>
      </c>
      <c r="Q285" s="79">
        <f t="shared" si="28"/>
        <v>-1.305476443637076</v>
      </c>
      <c r="R285" s="79">
        <f t="shared" si="29"/>
        <v>-25753.133803629316</v>
      </c>
      <c r="S285" s="108">
        <v>6112318.1797850542</v>
      </c>
      <c r="U285" s="109">
        <v>309.76400802494578</v>
      </c>
      <c r="V285" s="110">
        <v>6110714.5863081058</v>
      </c>
      <c r="X285" s="111">
        <v>-1.305476443637076</v>
      </c>
      <c r="Y285" s="111">
        <v>-25753.133803629316</v>
      </c>
      <c r="Z285" s="112">
        <v>-27356.727280577645</v>
      </c>
      <c r="AA285" s="113">
        <f t="shared" si="24"/>
        <v>-4.495793029110815E-3</v>
      </c>
    </row>
    <row r="286" spans="1:27" ht="15" customHeight="1">
      <c r="A286" t="s">
        <v>35</v>
      </c>
      <c r="B286" s="60">
        <v>2</v>
      </c>
      <c r="C286" s="19" t="s">
        <v>36</v>
      </c>
      <c r="D286" s="18">
        <f>'Lask. kunnallisvero 2024'!H286</f>
        <v>2999636.7738631577</v>
      </c>
      <c r="E286" s="18">
        <v>271815.68382684456</v>
      </c>
      <c r="F286" s="18">
        <f>'Lask. kiinteistövero 2024'!V286*1000</f>
        <v>415614.2598</v>
      </c>
      <c r="G286" s="18">
        <f t="shared" si="25"/>
        <v>3687066.7174900025</v>
      </c>
      <c r="H286" s="18">
        <f>G286/'Lask. kunnallisvero 2024'!D286</f>
        <v>1642.345976610246</v>
      </c>
      <c r="I286" s="71">
        <f t="shared" si="26"/>
        <v>563.33402338975384</v>
      </c>
      <c r="J286" s="71">
        <f t="shared" si="27"/>
        <v>507.00062105077842</v>
      </c>
      <c r="K286" s="45">
        <f>J286*'Lask. kunnallisvero 2024'!D286</f>
        <v>1138216.3942589976</v>
      </c>
      <c r="N286" s="71">
        <v>508.2381181235246</v>
      </c>
      <c r="O286" s="45">
        <v>1140994.5751873127</v>
      </c>
      <c r="Q286" s="79">
        <f t="shared" si="28"/>
        <v>-1.23749707274618</v>
      </c>
      <c r="R286" s="79">
        <f t="shared" si="29"/>
        <v>-2778.180928315036</v>
      </c>
      <c r="S286" s="108">
        <v>1143293.8926326158</v>
      </c>
      <c r="U286" s="109">
        <v>508.2381181235246</v>
      </c>
      <c r="V286" s="110">
        <v>1140994.5751873127</v>
      </c>
      <c r="X286" s="111">
        <v>-1.23749707274618</v>
      </c>
      <c r="Y286" s="111">
        <v>-2778.180928315036</v>
      </c>
      <c r="Z286" s="112">
        <v>-5077.4983736181166</v>
      </c>
      <c r="AA286" s="113">
        <f t="shared" si="24"/>
        <v>-4.4609253558710801E-3</v>
      </c>
    </row>
    <row r="287" spans="1:27" ht="15" customHeight="1">
      <c r="A287" t="s">
        <v>501</v>
      </c>
      <c r="B287" s="60">
        <v>11</v>
      </c>
      <c r="C287" s="19" t="s">
        <v>502</v>
      </c>
      <c r="D287" s="18">
        <f>'Lask. kunnallisvero 2024'!H287</f>
        <v>2144217.5919782608</v>
      </c>
      <c r="E287" s="18">
        <v>430006.88367973705</v>
      </c>
      <c r="F287" s="18">
        <f>'Lask. kiinteistövero 2024'!V287*1000</f>
        <v>340481.12719999999</v>
      </c>
      <c r="G287" s="18">
        <f t="shared" si="25"/>
        <v>2914705.6028579976</v>
      </c>
      <c r="H287" s="18">
        <f>G287/'Lask. kunnallisvero 2024'!D287</f>
        <v>1538.1032205055396</v>
      </c>
      <c r="I287" s="71">
        <f t="shared" si="26"/>
        <v>667.5767794944602</v>
      </c>
      <c r="J287" s="71">
        <f t="shared" si="27"/>
        <v>600.81910154501418</v>
      </c>
      <c r="K287" s="45">
        <f>J287*'Lask. kunnallisvero 2024'!D287</f>
        <v>1138552.1974278018</v>
      </c>
      <c r="N287" s="71">
        <v>601.12704669119967</v>
      </c>
      <c r="O287" s="45">
        <v>1139135.7534798235</v>
      </c>
      <c r="Q287" s="79">
        <f t="shared" si="28"/>
        <v>-0.30794514618548874</v>
      </c>
      <c r="R287" s="79">
        <f t="shared" si="29"/>
        <v>-583.55605202168226</v>
      </c>
      <c r="S287" s="108">
        <v>1139578.4688818294</v>
      </c>
      <c r="U287" s="109">
        <v>601.12704669119967</v>
      </c>
      <c r="V287" s="110">
        <v>1139135.7534798235</v>
      </c>
      <c r="X287" s="111">
        <v>-0.30794514618548874</v>
      </c>
      <c r="Y287" s="111">
        <v>-583.55605202168226</v>
      </c>
      <c r="Z287" s="112">
        <v>-1026.2714540276211</v>
      </c>
      <c r="AA287" s="113">
        <f t="shared" si="24"/>
        <v>-9.0138287585422654E-4</v>
      </c>
    </row>
    <row r="288" spans="1:27" ht="15" customHeight="1">
      <c r="A288" t="s">
        <v>589</v>
      </c>
      <c r="B288" s="60">
        <v>6</v>
      </c>
      <c r="C288" s="19" t="s">
        <v>590</v>
      </c>
      <c r="D288" s="18">
        <f>'Lask. kunnallisvero 2024'!H288</f>
        <v>7547807.3673870955</v>
      </c>
      <c r="E288" s="18">
        <v>446102.60997723811</v>
      </c>
      <c r="F288" s="18">
        <f>'Lask. kiinteistövero 2024'!V288*1000</f>
        <v>702752.62815000024</v>
      </c>
      <c r="G288" s="18">
        <f t="shared" si="25"/>
        <v>8696662.6055143327</v>
      </c>
      <c r="H288" s="18">
        <f>G288/'Lask. kunnallisvero 2024'!D288</f>
        <v>1945.9974503276644</v>
      </c>
      <c r="I288" s="71">
        <f t="shared" si="26"/>
        <v>259.68254967233543</v>
      </c>
      <c r="J288" s="71">
        <f t="shared" si="27"/>
        <v>233.71429470510191</v>
      </c>
      <c r="K288" s="45">
        <f>J288*'Lask. kunnallisvero 2024'!D288</f>
        <v>1044469.1830371005</v>
      </c>
      <c r="N288" s="71">
        <v>236.94478966608906</v>
      </c>
      <c r="O288" s="45">
        <v>1058906.2650177521</v>
      </c>
      <c r="Q288" s="79">
        <f t="shared" si="28"/>
        <v>-3.2304949609871585</v>
      </c>
      <c r="R288" s="79">
        <f t="shared" si="29"/>
        <v>-14437.081980651594</v>
      </c>
      <c r="S288" s="108">
        <v>1060258.4961493039</v>
      </c>
      <c r="U288" s="109">
        <v>236.94478966608906</v>
      </c>
      <c r="V288" s="110">
        <v>1058906.2650177521</v>
      </c>
      <c r="X288" s="111">
        <v>-3.2304949609871585</v>
      </c>
      <c r="Y288" s="111">
        <v>-14437.081980651594</v>
      </c>
      <c r="Z288" s="112">
        <v>-15789.313112203381</v>
      </c>
      <c r="AA288" s="113">
        <f t="shared" si="24"/>
        <v>-1.5117069386663302E-2</v>
      </c>
    </row>
    <row r="289" spans="1:27" s="17" customFormat="1" ht="15" customHeight="1">
      <c r="A289" t="s">
        <v>103</v>
      </c>
      <c r="B289" s="60">
        <v>16</v>
      </c>
      <c r="C289" s="19" t="s">
        <v>104</v>
      </c>
      <c r="D289" s="18">
        <f>'Lask. kunnallisvero 2024'!H289</f>
        <v>3682783.7548163263</v>
      </c>
      <c r="E289" s="18">
        <v>537537.87862910551</v>
      </c>
      <c r="F289" s="18">
        <f>'Lask. kiinteistövero 2024'!V289*1000</f>
        <v>431997.51110000012</v>
      </c>
      <c r="G289" s="18">
        <f t="shared" si="25"/>
        <v>4652319.1445454312</v>
      </c>
      <c r="H289" s="18">
        <f>G289/'Lask. kunnallisvero 2024'!D289</f>
        <v>1584.5773653083893</v>
      </c>
      <c r="I289" s="71">
        <f t="shared" si="26"/>
        <v>621.10263469161055</v>
      </c>
      <c r="J289" s="71">
        <f t="shared" si="27"/>
        <v>558.99237122244949</v>
      </c>
      <c r="K289" s="45">
        <f>J289*'Lask. kunnallisvero 2024'!D289</f>
        <v>1641201.6019091117</v>
      </c>
      <c r="N289" s="71">
        <v>559.25550573226894</v>
      </c>
      <c r="O289" s="45">
        <v>1641974.1648299417</v>
      </c>
      <c r="Q289" s="79">
        <f t="shared" si="28"/>
        <v>-0.26313450981945152</v>
      </c>
      <c r="R289" s="79">
        <f t="shared" si="29"/>
        <v>-772.5629208299797</v>
      </c>
      <c r="S289" s="108">
        <v>1643418.4045417847</v>
      </c>
      <c r="T289" s="114"/>
      <c r="U289" s="109">
        <v>559.25550573226894</v>
      </c>
      <c r="V289" s="110">
        <v>1641974.1648299417</v>
      </c>
      <c r="W289" s="114"/>
      <c r="X289" s="111">
        <v>-0.26313450981945152</v>
      </c>
      <c r="Y289" s="111">
        <v>-772.5629208299797</v>
      </c>
      <c r="Z289" s="112">
        <v>-2216.802632672945</v>
      </c>
      <c r="AA289" s="113">
        <f t="shared" si="24"/>
        <v>-1.3507192718397734E-3</v>
      </c>
    </row>
    <row r="290" spans="1:27" ht="15" customHeight="1">
      <c r="A290" t="s">
        <v>423</v>
      </c>
      <c r="B290" s="60">
        <v>11</v>
      </c>
      <c r="C290" s="19" t="s">
        <v>424</v>
      </c>
      <c r="D290" s="18">
        <f>'Lask. kunnallisvero 2024'!H290</f>
        <v>4388752.6124999998</v>
      </c>
      <c r="E290" s="18">
        <v>2226616.1110474579</v>
      </c>
      <c r="F290" s="18">
        <f>'Lask. kiinteistövero 2024'!V290*1000</f>
        <v>708526.77080000017</v>
      </c>
      <c r="G290" s="18">
        <f t="shared" si="25"/>
        <v>7323895.4943474578</v>
      </c>
      <c r="H290" s="18">
        <f>G290/'Lask. kunnallisvero 2024'!D290</f>
        <v>2162.3547370379265</v>
      </c>
      <c r="I290" s="71">
        <f t="shared" si="26"/>
        <v>43.325262962073339</v>
      </c>
      <c r="J290" s="71">
        <f t="shared" si="27"/>
        <v>38.992736665866005</v>
      </c>
      <c r="K290" s="45">
        <f>J290*'Lask. kunnallisvero 2024'!D290</f>
        <v>132068.39908728815</v>
      </c>
      <c r="N290" s="71">
        <v>34.967375853138307</v>
      </c>
      <c r="O290" s="45">
        <v>118434.50201457944</v>
      </c>
      <c r="Q290" s="79">
        <f t="shared" si="28"/>
        <v>4.0253608127276976</v>
      </c>
      <c r="R290" s="79">
        <f t="shared" si="29"/>
        <v>13633.897072708714</v>
      </c>
      <c r="S290" s="108">
        <v>117526.91981919107</v>
      </c>
      <c r="U290" s="109">
        <v>34.967375853138307</v>
      </c>
      <c r="V290" s="110">
        <v>118434.50201457944</v>
      </c>
      <c r="X290" s="111">
        <v>4.0253608127276976</v>
      </c>
      <c r="Y290" s="111">
        <v>13633.897072708714</v>
      </c>
      <c r="Z290" s="112">
        <v>14541.479268097086</v>
      </c>
      <c r="AA290" s="113">
        <f t="shared" si="24"/>
        <v>0.11010566773423341</v>
      </c>
    </row>
    <row r="291" spans="1:27" ht="15" customHeight="1">
      <c r="A291" t="s">
        <v>51</v>
      </c>
      <c r="B291" s="60">
        <v>1</v>
      </c>
      <c r="C291" s="19" t="s">
        <v>52</v>
      </c>
      <c r="D291" s="18">
        <f>'Lask. kunnallisvero 2024'!H291</f>
        <v>53908080.961730763</v>
      </c>
      <c r="E291" s="18">
        <v>3041060.5270198658</v>
      </c>
      <c r="F291" s="18">
        <f>'Lask. kiinteistövero 2024'!V291*1000</f>
        <v>4936152.2134000007</v>
      </c>
      <c r="G291" s="18">
        <f t="shared" si="25"/>
        <v>61885293.702150628</v>
      </c>
      <c r="H291" s="18">
        <f>G291/'Lask. kunnallisvero 2024'!D291</f>
        <v>2147.9745132814073</v>
      </c>
      <c r="I291" s="71">
        <f t="shared" si="26"/>
        <v>57.70548671859251</v>
      </c>
      <c r="J291" s="71">
        <f t="shared" si="27"/>
        <v>51.934938046733258</v>
      </c>
      <c r="K291" s="45">
        <f>J291*'Lask. kunnallisvero 2024'!D291</f>
        <v>1496297.5000644319</v>
      </c>
      <c r="N291" s="71">
        <v>54.751390595438899</v>
      </c>
      <c r="O291" s="45">
        <v>1577442.3144451901</v>
      </c>
      <c r="Q291" s="79">
        <f t="shared" si="28"/>
        <v>-2.8164525487056409</v>
      </c>
      <c r="R291" s="79">
        <f t="shared" si="29"/>
        <v>-81144.814380758209</v>
      </c>
      <c r="S291" s="108">
        <v>1573808.1528500679</v>
      </c>
      <c r="U291" s="109">
        <v>54.751390595438899</v>
      </c>
      <c r="V291" s="110">
        <v>1577442.3144451901</v>
      </c>
      <c r="X291" s="111">
        <v>-2.8164525487056409</v>
      </c>
      <c r="Y291" s="111">
        <v>-81144.814380758209</v>
      </c>
      <c r="Z291" s="112">
        <v>-77510.652785636019</v>
      </c>
      <c r="AA291" s="113">
        <f t="shared" si="24"/>
        <v>-5.1801632217054659E-2</v>
      </c>
    </row>
    <row r="292" spans="1:27" ht="15" customHeight="1">
      <c r="A292" t="s">
        <v>481</v>
      </c>
      <c r="B292" s="60">
        <v>13</v>
      </c>
      <c r="C292" s="19" t="s">
        <v>482</v>
      </c>
      <c r="D292" s="18">
        <f>'Lask. kunnallisvero 2024'!H292</f>
        <v>7403893.2123214277</v>
      </c>
      <c r="E292" s="18">
        <v>2375483.6988552287</v>
      </c>
      <c r="F292" s="18">
        <f>'Lask. kiinteistövero 2024'!V292*1000</f>
        <v>1198576.0652499998</v>
      </c>
      <c r="G292" s="18">
        <f t="shared" si="25"/>
        <v>10977952.976426655</v>
      </c>
      <c r="H292" s="18">
        <f>G292/'Lask. kunnallisvero 2024'!D292</f>
        <v>1867.9518421689052</v>
      </c>
      <c r="I292" s="71">
        <f t="shared" si="26"/>
        <v>337.72815783109468</v>
      </c>
      <c r="J292" s="71">
        <f t="shared" si="27"/>
        <v>303.9553420479852</v>
      </c>
      <c r="K292" s="45">
        <f>J292*'Lask. kunnallisvero 2024'!D292</f>
        <v>1786345.545216009</v>
      </c>
      <c r="N292" s="71">
        <v>303.89622311545844</v>
      </c>
      <c r="O292" s="45">
        <v>1785998.1032495492</v>
      </c>
      <c r="Q292" s="79">
        <f t="shared" si="28"/>
        <v>5.9118932526757817E-2</v>
      </c>
      <c r="R292" s="79">
        <f t="shared" si="29"/>
        <v>347.44196645985357</v>
      </c>
      <c r="S292" s="108">
        <v>1783764.0689422137</v>
      </c>
      <c r="U292" s="109">
        <v>303.89622311545844</v>
      </c>
      <c r="V292" s="110">
        <v>1785998.1032495492</v>
      </c>
      <c r="X292" s="111">
        <v>5.9118932526757817E-2</v>
      </c>
      <c r="Y292" s="111">
        <v>347.44196645985357</v>
      </c>
      <c r="Z292" s="112">
        <v>2581.476273795357</v>
      </c>
      <c r="AA292" s="113">
        <f t="shared" si="24"/>
        <v>1.4451158571804755E-3</v>
      </c>
    </row>
    <row r="293" spans="1:27" ht="15" customHeight="1">
      <c r="A293" t="s">
        <v>325</v>
      </c>
      <c r="B293" s="60">
        <v>14</v>
      </c>
      <c r="C293" s="19" t="s">
        <v>326</v>
      </c>
      <c r="D293" s="18">
        <f>'Lask. kunnallisvero 2024'!H293</f>
        <v>3567190.2783749998</v>
      </c>
      <c r="E293" s="18">
        <v>627259.11959165032</v>
      </c>
      <c r="F293" s="18">
        <f>'Lask. kiinteistövero 2024'!V293*1000</f>
        <v>410597.41165000002</v>
      </c>
      <c r="G293" s="18">
        <f t="shared" si="25"/>
        <v>4605046.8096166505</v>
      </c>
      <c r="H293" s="18">
        <f>G293/'Lask. kunnallisvero 2024'!D293</f>
        <v>1733.82786506651</v>
      </c>
      <c r="I293" s="71">
        <f t="shared" si="26"/>
        <v>471.85213493348988</v>
      </c>
      <c r="J293" s="71">
        <f t="shared" si="27"/>
        <v>424.66692144014087</v>
      </c>
      <c r="K293" s="45">
        <f>J293*'Lask. kunnallisvero 2024'!D293</f>
        <v>1127915.3433450141</v>
      </c>
      <c r="N293" s="71">
        <v>424.67065099766245</v>
      </c>
      <c r="O293" s="45">
        <v>1127925.2490497914</v>
      </c>
      <c r="Q293" s="79">
        <f t="shared" si="28"/>
        <v>-3.729557521580773E-3</v>
      </c>
      <c r="R293" s="79">
        <f t="shared" si="29"/>
        <v>-9.9057047772221267</v>
      </c>
      <c r="S293" s="108">
        <v>1128541.7220586822</v>
      </c>
      <c r="U293" s="109">
        <v>424.67065099766245</v>
      </c>
      <c r="V293" s="110">
        <v>1127925.2490497914</v>
      </c>
      <c r="X293" s="111">
        <v>-3.729557521580773E-3</v>
      </c>
      <c r="Y293" s="111">
        <v>-9.9057047772221267</v>
      </c>
      <c r="Z293" s="112">
        <v>-626.37871366809122</v>
      </c>
      <c r="AA293" s="113">
        <f t="shared" ref="AA293:AA302" si="30">Z293/K293</f>
        <v>-5.5534195661392858E-4</v>
      </c>
    </row>
    <row r="294" spans="1:27" ht="15" customHeight="1">
      <c r="A294" t="s">
        <v>63</v>
      </c>
      <c r="B294" s="60">
        <v>8</v>
      </c>
      <c r="C294" s="19" t="s">
        <v>64</v>
      </c>
      <c r="D294" s="18">
        <f>'Lask. kunnallisvero 2024'!H294</f>
        <v>3892103.9468181813</v>
      </c>
      <c r="E294" s="18">
        <v>688212.47243559547</v>
      </c>
      <c r="F294" s="18">
        <f>'Lask. kiinteistövero 2024'!V294*1000</f>
        <v>808357.82714999991</v>
      </c>
      <c r="G294" s="18">
        <f t="shared" si="25"/>
        <v>5388674.246403777</v>
      </c>
      <c r="H294" s="18">
        <f>G294/'Lask. kunnallisvero 2024'!D294</f>
        <v>1841.0229745144438</v>
      </c>
      <c r="I294" s="71">
        <f t="shared" si="26"/>
        <v>364.65702548555601</v>
      </c>
      <c r="J294" s="71">
        <f t="shared" si="27"/>
        <v>328.19132293700039</v>
      </c>
      <c r="K294" s="45">
        <f>J294*'Lask. kunnallisvero 2024'!D294</f>
        <v>960616.00223660015</v>
      </c>
      <c r="N294" s="71">
        <v>328.57870740637662</v>
      </c>
      <c r="O294" s="45">
        <v>961749.87657846441</v>
      </c>
      <c r="Q294" s="79">
        <f t="shared" si="28"/>
        <v>-0.38738446937622939</v>
      </c>
      <c r="R294" s="79">
        <f t="shared" si="29"/>
        <v>-1133.8743418642553</v>
      </c>
      <c r="S294" s="108">
        <v>962919.16018831299</v>
      </c>
      <c r="U294" s="109">
        <v>328.57870740637662</v>
      </c>
      <c r="V294" s="110">
        <v>961749.87657846441</v>
      </c>
      <c r="X294" s="111">
        <v>-0.38738446937622939</v>
      </c>
      <c r="Y294" s="111">
        <v>-1133.8743418642553</v>
      </c>
      <c r="Z294" s="112">
        <v>-2303.1579517128412</v>
      </c>
      <c r="AA294" s="113">
        <f t="shared" si="30"/>
        <v>-2.3975844107847503E-3</v>
      </c>
    </row>
    <row r="295" spans="1:27" ht="15" customHeight="1">
      <c r="A295" t="s">
        <v>289</v>
      </c>
      <c r="B295" s="60">
        <v>6</v>
      </c>
      <c r="C295" s="19" t="s">
        <v>290</v>
      </c>
      <c r="D295" s="18">
        <f>'Lask. kunnallisvero 2024'!H295</f>
        <v>8071883.0721627902</v>
      </c>
      <c r="E295" s="18">
        <v>1921076.2463231259</v>
      </c>
      <c r="F295" s="18">
        <f>'Lask. kiinteistövero 2024'!V295*1000</f>
        <v>1323596.5141499999</v>
      </c>
      <c r="G295" s="18">
        <f t="shared" si="25"/>
        <v>11316555.832635915</v>
      </c>
      <c r="H295" s="18">
        <f>G295/'Lask. kunnallisvero 2024'!D295</f>
        <v>1803.4351924519385</v>
      </c>
      <c r="I295" s="71">
        <f t="shared" si="26"/>
        <v>402.24480754806132</v>
      </c>
      <c r="J295" s="71">
        <f t="shared" si="27"/>
        <v>362.02032679325515</v>
      </c>
      <c r="K295" s="45">
        <f>J295*'Lask. kunnallisvero 2024'!D295</f>
        <v>2271677.5506276763</v>
      </c>
      <c r="N295" s="71">
        <v>361.72039292133593</v>
      </c>
      <c r="O295" s="45">
        <v>2269795.4655813831</v>
      </c>
      <c r="Q295" s="79">
        <f t="shared" si="28"/>
        <v>0.29993387191922238</v>
      </c>
      <c r="R295" s="79">
        <f t="shared" si="29"/>
        <v>1882.085046293214</v>
      </c>
      <c r="S295" s="108">
        <v>2269746.7597384122</v>
      </c>
      <c r="U295" s="109">
        <v>361.72039292133593</v>
      </c>
      <c r="V295" s="110">
        <v>2269795.4655813831</v>
      </c>
      <c r="X295" s="111">
        <v>0.29993387191922238</v>
      </c>
      <c r="Y295" s="111">
        <v>1882.085046293214</v>
      </c>
      <c r="Z295" s="112">
        <v>1930.7908892640844</v>
      </c>
      <c r="AA295" s="113">
        <f t="shared" si="30"/>
        <v>8.4994055988738232E-4</v>
      </c>
    </row>
    <row r="296" spans="1:27" ht="15" customHeight="1">
      <c r="A296" t="s">
        <v>189</v>
      </c>
      <c r="B296" s="60">
        <v>15</v>
      </c>
      <c r="C296" s="19" t="s">
        <v>190</v>
      </c>
      <c r="D296" s="18">
        <f>'Lask. kunnallisvero 2024'!H296</f>
        <v>8911845.0608478263</v>
      </c>
      <c r="E296" s="18">
        <v>1252367.7623278664</v>
      </c>
      <c r="F296" s="18">
        <f>'Lask. kiinteistövero 2024'!V296*1000</f>
        <v>1243752.95095</v>
      </c>
      <c r="G296" s="18">
        <f t="shared" si="25"/>
        <v>11407965.774125693</v>
      </c>
      <c r="H296" s="18">
        <f>G296/'Lask. kunnallisvero 2024'!D296</f>
        <v>1813.3787591997605</v>
      </c>
      <c r="I296" s="71">
        <f t="shared" si="26"/>
        <v>392.30124080023938</v>
      </c>
      <c r="J296" s="71">
        <f t="shared" si="27"/>
        <v>353.07111672021546</v>
      </c>
      <c r="K296" s="45">
        <f>J296*'Lask. kunnallisvero 2024'!D296</f>
        <v>2221170.3952868753</v>
      </c>
      <c r="N296" s="71">
        <v>355.08423381130621</v>
      </c>
      <c r="O296" s="45">
        <v>2233834.9149069274</v>
      </c>
      <c r="Q296" s="79">
        <f t="shared" si="28"/>
        <v>-2.0131170910907485</v>
      </c>
      <c r="R296" s="79">
        <f t="shared" si="29"/>
        <v>-12664.519620052073</v>
      </c>
      <c r="S296" s="108">
        <v>2227790.7246513683</v>
      </c>
      <c r="U296" s="109">
        <v>355.08423381130621</v>
      </c>
      <c r="V296" s="110">
        <v>2233834.9149069274</v>
      </c>
      <c r="X296" s="111">
        <v>-2.0131170910907485</v>
      </c>
      <c r="Y296" s="111">
        <v>-12664.519620052073</v>
      </c>
      <c r="Z296" s="112">
        <v>-6620.3293644930236</v>
      </c>
      <c r="AA296" s="113">
        <f t="shared" si="30"/>
        <v>-2.9805589785190591E-3</v>
      </c>
    </row>
    <row r="297" spans="1:27" ht="15" customHeight="1">
      <c r="A297" t="s">
        <v>571</v>
      </c>
      <c r="B297" s="60">
        <v>19</v>
      </c>
      <c r="C297" s="19" t="s">
        <v>572</v>
      </c>
      <c r="D297" s="18">
        <f>'Lask. kunnallisvero 2024'!H297</f>
        <v>5005901.5936071426</v>
      </c>
      <c r="E297" s="18">
        <v>508267.34211874125</v>
      </c>
      <c r="F297" s="18">
        <f>'Lask. kiinteistövero 2024'!V297*1000</f>
        <v>638456.69975000003</v>
      </c>
      <c r="G297" s="18">
        <f t="shared" si="25"/>
        <v>6152625.6354758833</v>
      </c>
      <c r="H297" s="18">
        <f>G297/'Lask. kunnallisvero 2024'!D297</f>
        <v>1634.163515398641</v>
      </c>
      <c r="I297" s="71">
        <f t="shared" si="26"/>
        <v>571.5164846013588</v>
      </c>
      <c r="J297" s="71">
        <f t="shared" si="27"/>
        <v>514.3648361412229</v>
      </c>
      <c r="K297" s="45">
        <f>J297*'Lask. kunnallisvero 2024'!D297</f>
        <v>1936583.6080717042</v>
      </c>
      <c r="N297" s="71">
        <v>518.76739116176634</v>
      </c>
      <c r="O297" s="45">
        <v>1953159.2277240502</v>
      </c>
      <c r="Q297" s="79">
        <f t="shared" si="28"/>
        <v>-4.4025550205434456</v>
      </c>
      <c r="R297" s="79">
        <f t="shared" si="29"/>
        <v>-16575.619652346009</v>
      </c>
      <c r="S297" s="108">
        <v>1945918.421760496</v>
      </c>
      <c r="U297" s="109">
        <v>518.76739116176634</v>
      </c>
      <c r="V297" s="110">
        <v>1953159.2277240502</v>
      </c>
      <c r="X297" s="111">
        <v>-4.4025550205434456</v>
      </c>
      <c r="Y297" s="111">
        <v>-16575.619652346009</v>
      </c>
      <c r="Z297" s="112">
        <v>-9334.8136887918226</v>
      </c>
      <c r="AA297" s="113">
        <f t="shared" si="30"/>
        <v>-4.8202482195368202E-3</v>
      </c>
    </row>
    <row r="298" spans="1:27" ht="15" customHeight="1">
      <c r="A298" t="s">
        <v>179</v>
      </c>
      <c r="B298" s="60">
        <v>17</v>
      </c>
      <c r="C298" s="19" t="s">
        <v>180</v>
      </c>
      <c r="D298" s="18">
        <f>'Lask. kunnallisvero 2024'!H298</f>
        <v>21681221.389689323</v>
      </c>
      <c r="E298" s="18">
        <v>3481591.5906109577</v>
      </c>
      <c r="F298" s="18">
        <f>'Lask. kiinteistövero 2024'!V298*1000</f>
        <v>2252493.3101999997</v>
      </c>
      <c r="G298" s="18">
        <f t="shared" si="25"/>
        <v>27415306.29050028</v>
      </c>
      <c r="H298" s="18">
        <f>G298/'Lask. kunnallisvero 2024'!D298</f>
        <v>1783.8054714360258</v>
      </c>
      <c r="I298" s="71">
        <f t="shared" si="26"/>
        <v>421.87452856397408</v>
      </c>
      <c r="J298" s="71">
        <f t="shared" si="27"/>
        <v>379.68707570757664</v>
      </c>
      <c r="K298" s="45">
        <f>J298*'Lask. kunnallisvero 2024'!D298</f>
        <v>5835410.666549745</v>
      </c>
      <c r="N298" s="71">
        <v>379.95086420088955</v>
      </c>
      <c r="O298" s="45">
        <v>5839464.8319034716</v>
      </c>
      <c r="Q298" s="79">
        <f t="shared" si="28"/>
        <v>-0.26378849331291576</v>
      </c>
      <c r="R298" s="79">
        <f t="shared" si="29"/>
        <v>-4054.1653537265956</v>
      </c>
      <c r="S298" s="108">
        <v>5842986.3383169547</v>
      </c>
      <c r="U298" s="109">
        <v>379.95086420088955</v>
      </c>
      <c r="V298" s="110">
        <v>5839464.8319034716</v>
      </c>
      <c r="X298" s="111">
        <v>-0.26378849331291576</v>
      </c>
      <c r="Y298" s="111">
        <v>-4054.1653537265956</v>
      </c>
      <c r="Z298" s="112">
        <v>-7575.6717672096565</v>
      </c>
      <c r="AA298" s="113">
        <f t="shared" si="30"/>
        <v>-1.2982242724810422E-3</v>
      </c>
    </row>
    <row r="299" spans="1:27" ht="15" customHeight="1">
      <c r="A299" t="s">
        <v>249</v>
      </c>
      <c r="B299" s="60">
        <v>6</v>
      </c>
      <c r="C299" s="19" t="s">
        <v>250</v>
      </c>
      <c r="D299" s="18">
        <f>'Lask. kunnallisvero 2024'!H299</f>
        <v>57015584.330035716</v>
      </c>
      <c r="E299" s="18">
        <v>6947316.1582793705</v>
      </c>
      <c r="F299" s="18">
        <f>'Lask. kiinteistövero 2024'!V299*1000</f>
        <v>5212353.5246000001</v>
      </c>
      <c r="G299" s="18">
        <f t="shared" si="25"/>
        <v>69175254.01291509</v>
      </c>
      <c r="H299" s="18">
        <f>G299/'Lask. kunnallisvero 2024'!D299</f>
        <v>2054.0800550201943</v>
      </c>
      <c r="I299" s="71">
        <f t="shared" si="26"/>
        <v>151.59994497980551</v>
      </c>
      <c r="J299" s="71">
        <f t="shared" si="27"/>
        <v>136.43995048182495</v>
      </c>
      <c r="K299" s="45">
        <f>J299*'Lask. kunnallisvero 2024'!D299</f>
        <v>4594888.2123764185</v>
      </c>
      <c r="N299" s="71">
        <v>138.10325780801907</v>
      </c>
      <c r="O299" s="45">
        <v>4650903.4132006578</v>
      </c>
      <c r="Q299" s="79">
        <f t="shared" si="28"/>
        <v>-1.6633073261941149</v>
      </c>
      <c r="R299" s="79">
        <f t="shared" si="29"/>
        <v>-56015.200824239291</v>
      </c>
      <c r="S299" s="108">
        <v>4647322.050641139</v>
      </c>
      <c r="U299" s="109">
        <v>138.10325780801907</v>
      </c>
      <c r="V299" s="110">
        <v>4650903.4132006578</v>
      </c>
      <c r="X299" s="111">
        <v>-1.6633073261941149</v>
      </c>
      <c r="Y299" s="111">
        <v>-56015.200824239291</v>
      </c>
      <c r="Z299" s="112">
        <v>-52433.838264720514</v>
      </c>
      <c r="AA299" s="113">
        <f t="shared" si="30"/>
        <v>-1.1411341438838268E-2</v>
      </c>
    </row>
    <row r="300" spans="1:27" ht="15" customHeight="1">
      <c r="A300" t="s">
        <v>33</v>
      </c>
      <c r="B300" s="60">
        <v>5</v>
      </c>
      <c r="C300" s="19" t="s">
        <v>34</v>
      </c>
      <c r="D300" s="18">
        <f>'Lask. kunnallisvero 2024'!H300</f>
        <v>3093435.8210322578</v>
      </c>
      <c r="E300" s="18">
        <v>217837.70014419235</v>
      </c>
      <c r="F300" s="18">
        <f>'Lask. kiinteistövero 2024'!V300*1000</f>
        <v>277514.94565000001</v>
      </c>
      <c r="G300" s="18">
        <f t="shared" si="25"/>
        <v>3588788.4668264501</v>
      </c>
      <c r="H300" s="18">
        <f>G300/'Lask. kunnallisvero 2024'!D300</f>
        <v>1626.093550895537</v>
      </c>
      <c r="I300" s="71">
        <f t="shared" si="26"/>
        <v>579.58644910446287</v>
      </c>
      <c r="J300" s="71">
        <f t="shared" si="27"/>
        <v>521.62780419401656</v>
      </c>
      <c r="K300" s="45">
        <f>J300*'Lask. kunnallisvero 2024'!D300</f>
        <v>1151232.5638561945</v>
      </c>
      <c r="N300" s="71">
        <v>524.31870161234565</v>
      </c>
      <c r="O300" s="45">
        <v>1157171.3744584469</v>
      </c>
      <c r="Q300" s="79">
        <f t="shared" si="28"/>
        <v>-2.6908974183290866</v>
      </c>
      <c r="R300" s="79">
        <f t="shared" si="29"/>
        <v>-5938.8106022523716</v>
      </c>
      <c r="S300" s="108">
        <v>1155195.0889493341</v>
      </c>
      <c r="U300" s="109">
        <v>524.31870161234565</v>
      </c>
      <c r="V300" s="110">
        <v>1157171.3744584469</v>
      </c>
      <c r="X300" s="111">
        <v>-2.6908974183290866</v>
      </c>
      <c r="Y300" s="111">
        <v>-5938.8106022523716</v>
      </c>
      <c r="Z300" s="112">
        <v>-3962.5250931396149</v>
      </c>
      <c r="AA300" s="113">
        <f t="shared" si="30"/>
        <v>-3.4419848930147107E-3</v>
      </c>
    </row>
    <row r="301" spans="1:27" ht="15" customHeight="1">
      <c r="A301" t="s">
        <v>355</v>
      </c>
      <c r="B301" s="60">
        <v>14</v>
      </c>
      <c r="C301" s="19" t="s">
        <v>356</v>
      </c>
      <c r="D301" s="18">
        <f>'Lask. kunnallisvero 2024'!H301</f>
        <v>6929467.7676237617</v>
      </c>
      <c r="E301" s="18">
        <v>1178269.0396302051</v>
      </c>
      <c r="F301" s="18">
        <f>'Lask. kiinteistövero 2024'!V301*1000</f>
        <v>1071167.7192500001</v>
      </c>
      <c r="G301" s="18">
        <f t="shared" si="25"/>
        <v>9178904.5265039671</v>
      </c>
      <c r="H301" s="18">
        <f>G301/'Lask. kunnallisvero 2024'!D301</f>
        <v>1726.6562314717771</v>
      </c>
      <c r="I301" s="71">
        <f t="shared" si="26"/>
        <v>479.02376852822272</v>
      </c>
      <c r="J301" s="71">
        <f t="shared" si="27"/>
        <v>431.12139167540045</v>
      </c>
      <c r="K301" s="45">
        <f>J301*'Lask. kunnallisvero 2024'!D301</f>
        <v>2291841.3181464286</v>
      </c>
      <c r="N301" s="71">
        <v>431.31990104293385</v>
      </c>
      <c r="O301" s="45">
        <v>2292896.5939442362</v>
      </c>
      <c r="Q301" s="79">
        <f t="shared" si="28"/>
        <v>-0.1985093675334042</v>
      </c>
      <c r="R301" s="79">
        <f t="shared" si="29"/>
        <v>-1055.2757978076115</v>
      </c>
      <c r="S301" s="108">
        <v>2294904.6233277703</v>
      </c>
      <c r="U301" s="109">
        <v>431.31990104293385</v>
      </c>
      <c r="V301" s="110">
        <v>2292896.5939442362</v>
      </c>
      <c r="X301" s="111">
        <v>-0.1985093675334042</v>
      </c>
      <c r="Y301" s="111">
        <v>-1055.2757978076115</v>
      </c>
      <c r="Z301" s="112">
        <v>-3063.3051813417114</v>
      </c>
      <c r="AA301" s="113">
        <f t="shared" si="30"/>
        <v>-1.3366131228575717E-3</v>
      </c>
    </row>
    <row r="302" spans="1:27" ht="15" customHeight="1">
      <c r="A302" t="s">
        <v>221</v>
      </c>
      <c r="B302" s="60">
        <v>13</v>
      </c>
      <c r="C302" s="19" t="s">
        <v>222</v>
      </c>
      <c r="D302" s="18">
        <f>'Lask. kunnallisvero 2024'!H302</f>
        <v>25961867.792521276</v>
      </c>
      <c r="E302" s="18">
        <v>6351973.8809270617</v>
      </c>
      <c r="F302" s="18">
        <f>'Lask. kiinteistövero 2024'!V302*1000</f>
        <v>3450363.9674500003</v>
      </c>
      <c r="G302" s="18">
        <f t="shared" si="25"/>
        <v>35764205.640898339</v>
      </c>
      <c r="H302" s="18">
        <f>G302/'Lask. kunnallisvero 2024'!D302</f>
        <v>1990.106596232727</v>
      </c>
      <c r="I302" s="71">
        <f t="shared" si="26"/>
        <v>215.57340376727279</v>
      </c>
      <c r="J302" s="71">
        <f t="shared" si="27"/>
        <v>194.01606339054553</v>
      </c>
      <c r="K302" s="45">
        <f>J302*'Lask. kunnallisvero 2024'!D302</f>
        <v>3486662.6751914937</v>
      </c>
      <c r="N302" s="71">
        <v>192.69600736917889</v>
      </c>
      <c r="O302" s="45">
        <v>3462939.9484315137</v>
      </c>
      <c r="Q302" s="79">
        <f t="shared" si="28"/>
        <v>1.3200560213666392</v>
      </c>
      <c r="R302" s="79">
        <f t="shared" si="29"/>
        <v>23722.726759979967</v>
      </c>
      <c r="S302" s="108">
        <v>3469240.0807892741</v>
      </c>
      <c r="U302" s="109">
        <v>192.69600736917889</v>
      </c>
      <c r="V302" s="110">
        <v>3462939.9484315137</v>
      </c>
      <c r="X302" s="111">
        <v>1.3200560213666392</v>
      </c>
      <c r="Y302" s="111">
        <v>23722.726759979967</v>
      </c>
      <c r="Z302" s="112">
        <v>17422.594402219635</v>
      </c>
      <c r="AA302" s="113">
        <f t="shared" si="30"/>
        <v>4.9969257210299971E-3</v>
      </c>
    </row>
    <row r="303" spans="1:27">
      <c r="S303" s="115"/>
    </row>
  </sheetData>
  <autoFilter ref="A10:K302" xr:uid="{F3875DEA-CB7A-46A7-A065-581220F6FDF7}">
    <sortState xmlns:xlrd2="http://schemas.microsoft.com/office/spreadsheetml/2017/richdata2" ref="A11:K302">
      <sortCondition ref="A10:A302"/>
    </sortState>
  </autoFilter>
  <pageMargins left="0.7" right="0.7" top="0.75" bottom="0.75" header="0.3" footer="0.3"/>
  <pageSetup paperSize="9" orientation="portrait" r:id="rId1"/>
  <ignoredErrors>
    <ignoredError sqref="A11:A30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3C4D-7867-4120-BA4E-9DA8AFDF1F50}">
  <sheetPr>
    <tabColor theme="7"/>
  </sheetPr>
  <dimension ref="A1:O302"/>
  <sheetViews>
    <sheetView zoomScaleNormal="100" workbookViewId="0">
      <pane xSplit="3" ySplit="10" topLeftCell="D11" activePane="bottomRight" state="frozen"/>
      <selection pane="topRight" activeCell="C1" sqref="C1"/>
      <selection pane="bottomLeft" activeCell="A12" sqref="A12"/>
      <selection pane="bottomRight" activeCell="D11" sqref="D11"/>
    </sheetView>
  </sheetViews>
  <sheetFormatPr defaultRowHeight="14"/>
  <cols>
    <col min="1" max="1" width="8.6328125" customWidth="1"/>
    <col min="2" max="2" width="10.36328125" customWidth="1"/>
    <col min="3" max="3" width="27.90625" style="19" customWidth="1"/>
    <col min="4" max="4" width="17.453125" customWidth="1"/>
    <col min="5" max="5" width="17" customWidth="1"/>
    <col min="6" max="6" width="17.54296875" customWidth="1"/>
    <col min="7" max="7" width="18.08984375" customWidth="1"/>
    <col min="8" max="8" width="6" customWidth="1"/>
    <col min="9" max="12" width="18.54296875" customWidth="1"/>
    <col min="14" max="14" width="10" bestFit="1" customWidth="1"/>
  </cols>
  <sheetData>
    <row r="1" spans="1:15" ht="25.5">
      <c r="A1" s="54" t="s">
        <v>918</v>
      </c>
      <c r="B1" s="54"/>
      <c r="D1" s="7"/>
    </row>
    <row r="2" spans="1:15" ht="15.75" customHeight="1">
      <c r="A2" s="15" t="s">
        <v>921</v>
      </c>
      <c r="B2" s="15"/>
      <c r="D2" s="7"/>
    </row>
    <row r="3" spans="1:15">
      <c r="A3" s="6"/>
      <c r="B3" s="6"/>
      <c r="D3" s="7"/>
    </row>
    <row r="4" spans="1:15">
      <c r="A4" s="6"/>
      <c r="B4" s="6"/>
      <c r="D4" s="7"/>
    </row>
    <row r="5" spans="1:15" ht="13.25" customHeight="1">
      <c r="A5" s="6"/>
      <c r="B5" s="6"/>
      <c r="D5" s="7"/>
    </row>
    <row r="6" spans="1:15" ht="13.25" customHeight="1">
      <c r="A6" s="6"/>
      <c r="B6" s="6"/>
      <c r="D6" s="7"/>
    </row>
    <row r="7" spans="1:15" ht="28">
      <c r="A7" s="6"/>
      <c r="B7" s="6"/>
      <c r="D7" s="27" t="s">
        <v>3</v>
      </c>
      <c r="E7" s="28" t="s">
        <v>4</v>
      </c>
      <c r="F7" s="29" t="s">
        <v>5</v>
      </c>
      <c r="G7" s="30" t="s">
        <v>6</v>
      </c>
      <c r="I7" s="27" t="s">
        <v>3</v>
      </c>
      <c r="J7" s="28" t="s">
        <v>4</v>
      </c>
      <c r="K7" s="29" t="s">
        <v>5</v>
      </c>
      <c r="L7" s="30" t="s">
        <v>6</v>
      </c>
    </row>
    <row r="8" spans="1:15" s="20" customFormat="1" ht="28">
      <c r="D8" s="32" t="s">
        <v>7</v>
      </c>
      <c r="E8" s="32" t="s">
        <v>7</v>
      </c>
      <c r="F8" s="32" t="s">
        <v>7</v>
      </c>
      <c r="I8" s="32" t="s">
        <v>917</v>
      </c>
      <c r="J8" s="32" t="s">
        <v>917</v>
      </c>
      <c r="K8" s="32" t="s">
        <v>917</v>
      </c>
      <c r="L8" s="32" t="s">
        <v>917</v>
      </c>
    </row>
    <row r="9" spans="1:15" s="21" customFormat="1">
      <c r="A9" s="55"/>
      <c r="B9" s="55"/>
      <c r="C9" s="55"/>
      <c r="D9" s="56">
        <v>100</v>
      </c>
      <c r="E9" s="56">
        <v>100</v>
      </c>
      <c r="F9" s="56">
        <v>50</v>
      </c>
      <c r="G9" s="55"/>
      <c r="I9" s="56"/>
      <c r="J9" s="56"/>
      <c r="K9" s="56"/>
      <c r="L9" s="55"/>
    </row>
    <row r="10" spans="1:15" s="26" customFormat="1" ht="32.25" customHeight="1">
      <c r="A10" s="83" t="s">
        <v>920</v>
      </c>
      <c r="B10" s="84" t="s">
        <v>919</v>
      </c>
      <c r="C10" s="22" t="s">
        <v>12</v>
      </c>
      <c r="D10" s="23">
        <v>9482539288.8052368</v>
      </c>
      <c r="E10" s="23">
        <v>1663297126.9506187</v>
      </c>
      <c r="F10" s="23">
        <v>1147087374.2587497</v>
      </c>
      <c r="G10" s="23">
        <v>12292923790.014614</v>
      </c>
      <c r="I10" s="65">
        <f>'Tasaus 2026 '!D10/'Lask. kunnallisvero 2024'!D10</f>
        <v>1701.4196749876171</v>
      </c>
      <c r="J10" s="65">
        <f>'Tasaus 2026 '!E10/'Lask. kunnallisvero 2024'!D10</f>
        <v>298.43972916464702</v>
      </c>
      <c r="K10" s="65">
        <f>'Tasaus 2026 '!F10/'Lask. kunnallisvero 2024'!D10</f>
        <v>205.81797428435701</v>
      </c>
      <c r="L10" s="66">
        <v>2205.6799999999998</v>
      </c>
      <c r="N10" s="80"/>
    </row>
    <row r="11" spans="1:15">
      <c r="A11" s="6" t="s">
        <v>253</v>
      </c>
      <c r="B11" s="62">
        <v>14</v>
      </c>
      <c r="C11" s="19" t="s">
        <v>254</v>
      </c>
      <c r="D11" s="18">
        <v>10829159.796758242</v>
      </c>
      <c r="E11" s="18">
        <v>2207601.2982921586</v>
      </c>
      <c r="F11" s="18">
        <v>1422981.3487500001</v>
      </c>
      <c r="G11" s="18">
        <v>14459742.443800401</v>
      </c>
      <c r="I11" s="87">
        <v>1188.3199601402657</v>
      </c>
      <c r="J11" s="87">
        <v>242.24748143225708</v>
      </c>
      <c r="K11" s="87">
        <v>156.14850748930101</v>
      </c>
      <c r="L11" s="90">
        <v>1586.7159490618239</v>
      </c>
      <c r="N11" s="67"/>
      <c r="O11" s="2"/>
    </row>
    <row r="12" spans="1:15">
      <c r="A12" s="6" t="s">
        <v>123</v>
      </c>
      <c r="B12" s="62">
        <v>17</v>
      </c>
      <c r="C12" s="19" t="s">
        <v>124</v>
      </c>
      <c r="D12" s="18">
        <v>2959600.3050000002</v>
      </c>
      <c r="E12" s="18">
        <v>217695.82089926346</v>
      </c>
      <c r="F12" s="18">
        <v>222221.26294999995</v>
      </c>
      <c r="G12" s="18">
        <v>3399517.3888492635</v>
      </c>
      <c r="I12" s="87">
        <v>1214.4441136643416</v>
      </c>
      <c r="J12" s="87">
        <v>89.329429995594367</v>
      </c>
      <c r="K12" s="87">
        <v>91.186402523594566</v>
      </c>
      <c r="L12" s="90">
        <v>1394.9599461835303</v>
      </c>
      <c r="N12" s="67"/>
      <c r="O12" s="2"/>
    </row>
    <row r="13" spans="1:15">
      <c r="A13" s="6" t="s">
        <v>173</v>
      </c>
      <c r="B13" s="62">
        <v>14</v>
      </c>
      <c r="C13" s="19" t="s">
        <v>174</v>
      </c>
      <c r="D13" s="18">
        <v>12884088.58640625</v>
      </c>
      <c r="E13" s="18">
        <v>1864121.6261020831</v>
      </c>
      <c r="F13" s="18">
        <v>1827987.0568000004</v>
      </c>
      <c r="G13" s="18">
        <v>16576197.269308332</v>
      </c>
      <c r="I13" s="87">
        <v>1178.4586651793882</v>
      </c>
      <c r="J13" s="87">
        <v>170.50412751322446</v>
      </c>
      <c r="K13" s="87">
        <v>167.19903565352607</v>
      </c>
      <c r="L13" s="90">
        <v>1516.1618283461385</v>
      </c>
      <c r="N13" s="67"/>
      <c r="O13" s="2"/>
    </row>
    <row r="14" spans="1:15">
      <c r="A14" s="6" t="s">
        <v>209</v>
      </c>
      <c r="B14" s="62">
        <v>7</v>
      </c>
      <c r="C14" s="19" t="s">
        <v>210</v>
      </c>
      <c r="D14" s="18">
        <v>11642313.849111112</v>
      </c>
      <c r="E14" s="18">
        <v>1275944.0011241152</v>
      </c>
      <c r="F14" s="18">
        <v>1940874.3356500003</v>
      </c>
      <c r="G14" s="18">
        <v>14859132.185885228</v>
      </c>
      <c r="I14" s="87">
        <v>1461.1337662037038</v>
      </c>
      <c r="J14" s="87">
        <v>160.1335342776249</v>
      </c>
      <c r="K14" s="88">
        <v>243.58362646209844</v>
      </c>
      <c r="L14" s="90">
        <v>1864.8509269434273</v>
      </c>
      <c r="N14" s="67"/>
      <c r="O14" s="2"/>
    </row>
    <row r="15" spans="1:15">
      <c r="A15" s="6" t="s">
        <v>39</v>
      </c>
      <c r="B15" s="62">
        <v>1</v>
      </c>
      <c r="C15" s="19" t="s">
        <v>40</v>
      </c>
      <c r="D15" s="18">
        <v>7973416.7040337082</v>
      </c>
      <c r="E15" s="18">
        <v>720263.54275308305</v>
      </c>
      <c r="F15" s="18">
        <v>560949.85240000009</v>
      </c>
      <c r="G15" s="18">
        <v>9254630.0991867911</v>
      </c>
      <c r="I15" s="87">
        <v>1696.471639156108</v>
      </c>
      <c r="J15" s="87">
        <v>153.24756228789002</v>
      </c>
      <c r="K15" s="87">
        <v>119.35103242553194</v>
      </c>
      <c r="L15" s="90">
        <v>1969.0702338695301</v>
      </c>
      <c r="N15" s="67"/>
      <c r="O15" s="2"/>
    </row>
    <row r="16" spans="1:15">
      <c r="A16" s="6" t="s">
        <v>159</v>
      </c>
      <c r="B16" s="62">
        <v>2</v>
      </c>
      <c r="C16" s="19" t="s">
        <v>160</v>
      </c>
      <c r="D16" s="18">
        <v>6067561.5525842691</v>
      </c>
      <c r="E16" s="18">
        <v>463993.86552328244</v>
      </c>
      <c r="F16" s="18">
        <v>432246.92705000006</v>
      </c>
      <c r="G16" s="18">
        <v>6963802.3451575516</v>
      </c>
      <c r="I16" s="87">
        <v>1531.8256886100148</v>
      </c>
      <c r="J16" s="87">
        <v>117.14058710509529</v>
      </c>
      <c r="K16" s="87">
        <v>109.12570740974503</v>
      </c>
      <c r="L16" s="90">
        <v>1758.0919831248552</v>
      </c>
      <c r="N16" s="67"/>
      <c r="O16" s="2"/>
    </row>
    <row r="17" spans="1:15">
      <c r="A17" s="6" t="s">
        <v>563</v>
      </c>
      <c r="B17" s="62">
        <v>6</v>
      </c>
      <c r="C17" s="19" t="s">
        <v>564</v>
      </c>
      <c r="D17" s="18">
        <v>25210652.052909087</v>
      </c>
      <c r="E17" s="18">
        <v>1586215.2808557707</v>
      </c>
      <c r="F17" s="18">
        <v>1861900.5022000005</v>
      </c>
      <c r="G17" s="18">
        <v>28658767.835964859</v>
      </c>
      <c r="I17" s="87">
        <v>1536.7663549472165</v>
      </c>
      <c r="J17" s="87">
        <v>96.690965001875696</v>
      </c>
      <c r="K17" s="87">
        <v>113.49591601341058</v>
      </c>
      <c r="L17" s="90">
        <v>1746.9532359625027</v>
      </c>
      <c r="N17" s="67"/>
      <c r="O17" s="2"/>
    </row>
    <row r="18" spans="1:15">
      <c r="A18" s="6" t="s">
        <v>73</v>
      </c>
      <c r="B18" s="62">
        <v>10</v>
      </c>
      <c r="C18" s="19" t="s">
        <v>74</v>
      </c>
      <c r="D18" s="18">
        <v>1588296.3088928571</v>
      </c>
      <c r="E18" s="18">
        <v>447699.54154882336</v>
      </c>
      <c r="F18" s="18">
        <v>285149.34195000003</v>
      </c>
      <c r="G18" s="18">
        <v>2321145.1923916806</v>
      </c>
      <c r="I18" s="87">
        <v>1203.2547794642855</v>
      </c>
      <c r="J18" s="88">
        <v>339.16631935516921</v>
      </c>
      <c r="K18" s="88">
        <v>216.02222875000001</v>
      </c>
      <c r="L18" s="90">
        <v>1758.4433275694551</v>
      </c>
      <c r="N18" s="67"/>
      <c r="O18" s="2"/>
    </row>
    <row r="19" spans="1:15">
      <c r="A19" s="6" t="s">
        <v>81</v>
      </c>
      <c r="B19" s="62">
        <v>19</v>
      </c>
      <c r="C19" s="19" t="s">
        <v>82</v>
      </c>
      <c r="D19" s="18">
        <v>2453829.8980813953</v>
      </c>
      <c r="E19" s="18">
        <v>419273.62731952465</v>
      </c>
      <c r="F19" s="18">
        <v>568770.81204999995</v>
      </c>
      <c r="G19" s="18">
        <v>3441874.3374509197</v>
      </c>
      <c r="I19" s="87">
        <v>1385.5617719262536</v>
      </c>
      <c r="J19" s="87">
        <v>236.74400187437868</v>
      </c>
      <c r="K19" s="88">
        <v>321.15799664031618</v>
      </c>
      <c r="L19" s="90">
        <v>1943.4637704409483</v>
      </c>
      <c r="N19" s="67"/>
      <c r="O19" s="2"/>
    </row>
    <row r="20" spans="1:15">
      <c r="A20" s="6" t="s">
        <v>545</v>
      </c>
      <c r="B20" s="62">
        <v>1</v>
      </c>
      <c r="C20" s="19" t="s">
        <v>546</v>
      </c>
      <c r="D20" s="18">
        <v>716527777.7657547</v>
      </c>
      <c r="E20" s="18">
        <v>135343729.8692553</v>
      </c>
      <c r="F20" s="18">
        <v>92421041.170950025</v>
      </c>
      <c r="G20" s="18">
        <v>944292548.80596006</v>
      </c>
      <c r="I20" s="88">
        <v>2281.7611958504913</v>
      </c>
      <c r="J20" s="88">
        <v>430.99804431908166</v>
      </c>
      <c r="K20" s="88">
        <v>294.31203083506364</v>
      </c>
      <c r="L20" s="89">
        <v>3007.0712710046369</v>
      </c>
      <c r="N20" s="67"/>
      <c r="O20" s="2"/>
    </row>
    <row r="21" spans="1:15">
      <c r="A21" s="6" t="s">
        <v>251</v>
      </c>
      <c r="B21" s="62">
        <v>4</v>
      </c>
      <c r="C21" s="19" t="s">
        <v>252</v>
      </c>
      <c r="D21" s="18">
        <v>17394244.562800001</v>
      </c>
      <c r="E21" s="18">
        <v>2017788.990429095</v>
      </c>
      <c r="F21" s="18">
        <v>1728002.46425</v>
      </c>
      <c r="G21" s="18">
        <v>21140036.017479096</v>
      </c>
      <c r="I21" s="87">
        <v>1555.2793779327612</v>
      </c>
      <c r="J21" s="87">
        <v>180.4174705319291</v>
      </c>
      <c r="K21" s="87">
        <v>154.50665810532905</v>
      </c>
      <c r="L21" s="90">
        <v>1890.2035065700193</v>
      </c>
      <c r="N21" s="67"/>
      <c r="O21" s="2"/>
    </row>
    <row r="22" spans="1:15">
      <c r="A22" s="6" t="s">
        <v>359</v>
      </c>
      <c r="B22" s="62">
        <v>4</v>
      </c>
      <c r="C22" s="19" t="s">
        <v>360</v>
      </c>
      <c r="D22" s="18">
        <v>15142396.163999999</v>
      </c>
      <c r="E22" s="18">
        <v>2830745.4207917331</v>
      </c>
      <c r="F22" s="18">
        <v>5622540.6651499998</v>
      </c>
      <c r="G22" s="18">
        <v>23595682.249941729</v>
      </c>
      <c r="I22" s="87">
        <v>1656.1737027233949</v>
      </c>
      <c r="J22" s="88">
        <v>309.60794277498997</v>
      </c>
      <c r="K22" s="88">
        <v>614.95577656677233</v>
      </c>
      <c r="L22" s="89">
        <v>2580.7374220651568</v>
      </c>
      <c r="N22" s="67"/>
      <c r="O22" s="2"/>
    </row>
    <row r="23" spans="1:15">
      <c r="A23" s="6" t="s">
        <v>137</v>
      </c>
      <c r="B23" s="62">
        <v>14</v>
      </c>
      <c r="C23" s="19" t="s">
        <v>138</v>
      </c>
      <c r="D23" s="18">
        <v>2853531.0741122444</v>
      </c>
      <c r="E23" s="18">
        <v>581815.3471376691</v>
      </c>
      <c r="F23" s="18">
        <v>419729.63320000004</v>
      </c>
      <c r="G23" s="18">
        <v>3855076.0544499136</v>
      </c>
      <c r="I23" s="87">
        <v>1244.9961056336144</v>
      </c>
      <c r="J23" s="87">
        <v>253.84613749462002</v>
      </c>
      <c r="K23" s="87">
        <v>183.1281122164049</v>
      </c>
      <c r="L23" s="90">
        <v>1681.9703553446395</v>
      </c>
      <c r="N23" s="67"/>
      <c r="O23" s="2"/>
    </row>
    <row r="24" spans="1:15">
      <c r="A24" s="6" t="s">
        <v>237</v>
      </c>
      <c r="B24" s="62">
        <v>5</v>
      </c>
      <c r="C24" s="19" t="s">
        <v>238</v>
      </c>
      <c r="D24" s="18">
        <v>23365260.876182929</v>
      </c>
      <c r="E24" s="18">
        <v>3211696.0169874649</v>
      </c>
      <c r="F24" s="18">
        <v>2675984.7375499993</v>
      </c>
      <c r="G24" s="18">
        <v>29252941.630720392</v>
      </c>
      <c r="I24" s="87">
        <v>1418.7419318831094</v>
      </c>
      <c r="J24" s="87">
        <v>195.01463458543111</v>
      </c>
      <c r="K24" s="87">
        <v>162.48617023195089</v>
      </c>
      <c r="L24" s="90">
        <v>1776.2427367004914</v>
      </c>
      <c r="N24" s="67"/>
      <c r="O24" s="2"/>
    </row>
    <row r="25" spans="1:15">
      <c r="A25" s="6" t="s">
        <v>339</v>
      </c>
      <c r="B25" s="62">
        <v>17</v>
      </c>
      <c r="C25" s="19" t="s">
        <v>340</v>
      </c>
      <c r="D25" s="18">
        <v>8306184.2128235288</v>
      </c>
      <c r="E25" s="18">
        <v>1894382.1570624083</v>
      </c>
      <c r="F25" s="18">
        <v>847639.35090000019</v>
      </c>
      <c r="G25" s="18">
        <v>11048205.720785936</v>
      </c>
      <c r="I25" s="87">
        <v>1266.5727680426241</v>
      </c>
      <c r="J25" s="87">
        <v>288.86583669753099</v>
      </c>
      <c r="K25" s="87">
        <v>129.25272200365967</v>
      </c>
      <c r="L25" s="90">
        <v>1684.6913267438147</v>
      </c>
      <c r="N25" s="67"/>
      <c r="O25" s="2"/>
    </row>
    <row r="26" spans="1:15">
      <c r="A26" s="6" t="s">
        <v>453</v>
      </c>
      <c r="B26" s="62">
        <v>17</v>
      </c>
      <c r="C26" s="19" t="s">
        <v>454</v>
      </c>
      <c r="D26" s="18">
        <v>7947593.8778297864</v>
      </c>
      <c r="E26" s="18">
        <v>944259.60050981003</v>
      </c>
      <c r="F26" s="18">
        <v>860134.3450999998</v>
      </c>
      <c r="G26" s="18">
        <v>9751987.8234395962</v>
      </c>
      <c r="I26" s="87">
        <v>1227.806871285306</v>
      </c>
      <c r="J26" s="87">
        <v>145.87665696119419</v>
      </c>
      <c r="K26" s="87">
        <v>132.88032521242079</v>
      </c>
      <c r="L26" s="90">
        <v>1506.5638534589211</v>
      </c>
      <c r="N26" s="67"/>
      <c r="O26" s="2"/>
    </row>
    <row r="27" spans="1:15">
      <c r="A27" s="6" t="s">
        <v>561</v>
      </c>
      <c r="B27" s="62">
        <v>17</v>
      </c>
      <c r="C27" s="19" t="s">
        <v>562</v>
      </c>
      <c r="D27" s="18">
        <v>1407436.5715063291</v>
      </c>
      <c r="E27" s="18">
        <v>95564.403769522352</v>
      </c>
      <c r="F27" s="18">
        <v>192324.97250000003</v>
      </c>
      <c r="G27" s="18">
        <v>1695325.9477758515</v>
      </c>
      <c r="I27" s="87">
        <v>1484.6377336564653</v>
      </c>
      <c r="J27" s="87">
        <v>100.80633309021346</v>
      </c>
      <c r="K27" s="87">
        <v>202.87444356540087</v>
      </c>
      <c r="L27" s="90">
        <v>1788.3185103120795</v>
      </c>
      <c r="N27" s="67"/>
      <c r="O27" s="2"/>
    </row>
    <row r="28" spans="1:15">
      <c r="A28" s="6" t="s">
        <v>199</v>
      </c>
      <c r="B28" s="62">
        <v>16</v>
      </c>
      <c r="C28" s="19" t="s">
        <v>200</v>
      </c>
      <c r="D28" s="18">
        <v>1165200.5007499999</v>
      </c>
      <c r="E28" s="18">
        <v>277575.34911804914</v>
      </c>
      <c r="F28" s="18">
        <v>181190.37315</v>
      </c>
      <c r="G28" s="18">
        <v>1623966.2230180488</v>
      </c>
      <c r="I28" s="87">
        <v>1150.2472860315893</v>
      </c>
      <c r="J28" s="87">
        <v>274.01317780656382</v>
      </c>
      <c r="K28" s="87">
        <v>178.86512650542943</v>
      </c>
      <c r="L28" s="90">
        <v>1603.1255903435822</v>
      </c>
      <c r="N28" s="67"/>
      <c r="O28" s="2"/>
    </row>
    <row r="29" spans="1:15">
      <c r="A29" s="6" t="s">
        <v>335</v>
      </c>
      <c r="B29" s="62">
        <v>8</v>
      </c>
      <c r="C29" s="19" t="s">
        <v>336</v>
      </c>
      <c r="D29" s="18">
        <v>31210084.105276596</v>
      </c>
      <c r="E29" s="18">
        <v>5281635.526545831</v>
      </c>
      <c r="F29" s="18">
        <v>3689437.8166999994</v>
      </c>
      <c r="G29" s="18">
        <v>40181157.448522426</v>
      </c>
      <c r="I29" s="87">
        <v>1597.7313456166989</v>
      </c>
      <c r="J29" s="87">
        <v>270.38166922012033</v>
      </c>
      <c r="K29" s="87">
        <v>188.87262294972865</v>
      </c>
      <c r="L29" s="90">
        <v>2056.9856377865481</v>
      </c>
      <c r="N29" s="67"/>
      <c r="O29" s="2"/>
    </row>
    <row r="30" spans="1:15">
      <c r="A30" s="6" t="s">
        <v>71</v>
      </c>
      <c r="B30" s="62">
        <v>13</v>
      </c>
      <c r="C30" s="19" t="s">
        <v>72</v>
      </c>
      <c r="D30" s="18">
        <v>5695031.3747553192</v>
      </c>
      <c r="E30" s="18">
        <v>1053008.6279452445</v>
      </c>
      <c r="F30" s="18">
        <v>763308.33830000006</v>
      </c>
      <c r="G30" s="18">
        <v>7511348.3410005635</v>
      </c>
      <c r="I30" s="87">
        <v>1251.9303967367157</v>
      </c>
      <c r="J30" s="87">
        <v>231.4813427006473</v>
      </c>
      <c r="K30" s="87">
        <v>167.79695280281382</v>
      </c>
      <c r="L30" s="90">
        <v>1651.2086922401766</v>
      </c>
      <c r="N30" s="67"/>
      <c r="O30" s="2"/>
    </row>
    <row r="31" spans="1:15">
      <c r="A31" s="6" t="s">
        <v>467</v>
      </c>
      <c r="B31" s="62">
        <v>1</v>
      </c>
      <c r="C31" s="19" t="s">
        <v>468</v>
      </c>
      <c r="D31" s="18">
        <v>13744337.894307692</v>
      </c>
      <c r="E31" s="18">
        <v>2384036.2063522958</v>
      </c>
      <c r="F31" s="18">
        <v>1543821.7757000001</v>
      </c>
      <c r="G31" s="18">
        <v>17672195.876359988</v>
      </c>
      <c r="I31" s="88">
        <v>1780.1240635031331</v>
      </c>
      <c r="J31" s="88">
        <v>308.7729835969817</v>
      </c>
      <c r="K31" s="87">
        <v>199.95101356041965</v>
      </c>
      <c r="L31" s="89">
        <v>2288.8480606605344</v>
      </c>
      <c r="N31" s="67"/>
      <c r="O31" s="2"/>
    </row>
    <row r="32" spans="1:15">
      <c r="A32" s="6" t="s">
        <v>507</v>
      </c>
      <c r="B32" s="62">
        <v>4</v>
      </c>
      <c r="C32" s="19" t="s">
        <v>508</v>
      </c>
      <c r="D32" s="18">
        <v>10398114.932056181</v>
      </c>
      <c r="E32" s="18">
        <v>6262147.8522455189</v>
      </c>
      <c r="F32" s="18">
        <v>1350865.1080500002</v>
      </c>
      <c r="G32" s="18">
        <v>18011127.892351702</v>
      </c>
      <c r="I32" s="87">
        <v>1551.2628572364883</v>
      </c>
      <c r="J32" s="88">
        <v>934.23062095263595</v>
      </c>
      <c r="K32" s="87">
        <v>201.53141996867078</v>
      </c>
      <c r="L32" s="89">
        <v>2687.0248981577952</v>
      </c>
      <c r="N32" s="67"/>
      <c r="O32" s="2"/>
    </row>
    <row r="33" spans="1:15">
      <c r="A33" s="6" t="s">
        <v>559</v>
      </c>
      <c r="B33" s="62">
        <v>7</v>
      </c>
      <c r="C33" s="19" t="s">
        <v>560</v>
      </c>
      <c r="D33" s="18">
        <v>3101040.9164831461</v>
      </c>
      <c r="E33" s="18">
        <v>1167495.8641389459</v>
      </c>
      <c r="F33" s="18">
        <v>875965.04580000008</v>
      </c>
      <c r="G33" s="18">
        <v>5144501.8264220925</v>
      </c>
      <c r="I33" s="87">
        <v>1225.2235940273197</v>
      </c>
      <c r="J33" s="88">
        <v>461.278492350433</v>
      </c>
      <c r="K33" s="88">
        <v>346.09444717502964</v>
      </c>
      <c r="L33" s="90">
        <v>2032.5965335527826</v>
      </c>
      <c r="N33" s="67"/>
      <c r="O33" s="2"/>
    </row>
    <row r="34" spans="1:15">
      <c r="A34" s="6" t="s">
        <v>523</v>
      </c>
      <c r="B34" s="62">
        <v>5</v>
      </c>
      <c r="C34" s="19" t="s">
        <v>524</v>
      </c>
      <c r="D34" s="18">
        <v>16098174.161111109</v>
      </c>
      <c r="E34" s="18">
        <v>2420663.3397254501</v>
      </c>
      <c r="F34" s="18">
        <v>1569419.6997499999</v>
      </c>
      <c r="G34" s="18">
        <v>20088257.200586557</v>
      </c>
      <c r="I34" s="88">
        <v>1717.8715357070867</v>
      </c>
      <c r="J34" s="87">
        <v>258.31430367361543</v>
      </c>
      <c r="K34" s="87">
        <v>167.47622449578486</v>
      </c>
      <c r="L34" s="90">
        <v>2143.6620638764866</v>
      </c>
      <c r="N34" s="67"/>
      <c r="O34" s="2"/>
    </row>
    <row r="35" spans="1:15">
      <c r="A35" s="6" t="s">
        <v>323</v>
      </c>
      <c r="B35" s="62">
        <v>5</v>
      </c>
      <c r="C35" s="19" t="s">
        <v>324</v>
      </c>
      <c r="D35" s="18">
        <v>12857392.998707864</v>
      </c>
      <c r="E35" s="18">
        <v>968702.9160983382</v>
      </c>
      <c r="F35" s="18">
        <v>989647.60245000024</v>
      </c>
      <c r="G35" s="18">
        <v>14815743.517256202</v>
      </c>
      <c r="I35" s="87">
        <v>1607.5760188431939</v>
      </c>
      <c r="J35" s="87">
        <v>121.11814404830434</v>
      </c>
      <c r="K35" s="87">
        <v>123.73688452738187</v>
      </c>
      <c r="L35" s="90">
        <v>1852.4310474188801</v>
      </c>
      <c r="N35" s="67"/>
      <c r="O35" s="2"/>
    </row>
    <row r="36" spans="1:15">
      <c r="A36" s="6" t="s">
        <v>117</v>
      </c>
      <c r="B36" s="62">
        <v>12</v>
      </c>
      <c r="C36" s="19" t="s">
        <v>118</v>
      </c>
      <c r="D36" s="18">
        <v>3655624.6628181813</v>
      </c>
      <c r="E36" s="18">
        <v>1370342.7662670705</v>
      </c>
      <c r="F36" s="18">
        <v>680561.52615000005</v>
      </c>
      <c r="G36" s="18">
        <v>5706528.9552352522</v>
      </c>
      <c r="I36" s="87">
        <v>1218.1355091030262</v>
      </c>
      <c r="J36" s="88">
        <v>456.6287125181841</v>
      </c>
      <c r="K36" s="88">
        <v>226.77824930023328</v>
      </c>
      <c r="L36" s="90">
        <v>1901.5424709214435</v>
      </c>
      <c r="N36" s="67"/>
      <c r="O36" s="2"/>
    </row>
    <row r="37" spans="1:15">
      <c r="A37" s="6" t="s">
        <v>527</v>
      </c>
      <c r="B37" s="62">
        <v>1</v>
      </c>
      <c r="C37" s="19" t="s">
        <v>528</v>
      </c>
      <c r="D37" s="18">
        <v>1436476385.3722641</v>
      </c>
      <c r="E37" s="18">
        <v>419472541.68825549</v>
      </c>
      <c r="F37" s="18">
        <v>204345941.44760004</v>
      </c>
      <c r="G37" s="18">
        <v>2060294868.5081198</v>
      </c>
      <c r="I37" s="88">
        <v>2129.6907121901618</v>
      </c>
      <c r="J37" s="88">
        <v>621.90147025686508</v>
      </c>
      <c r="K37" s="88">
        <v>302.95914224996301</v>
      </c>
      <c r="L37" s="89">
        <v>3054.5513246969899</v>
      </c>
      <c r="N37" s="67"/>
      <c r="O37" s="2"/>
    </row>
    <row r="38" spans="1:15">
      <c r="A38" s="6" t="s">
        <v>497</v>
      </c>
      <c r="B38" s="62">
        <v>1</v>
      </c>
      <c r="C38" s="19" t="s">
        <v>498</v>
      </c>
      <c r="D38" s="18">
        <v>443697312.67537498</v>
      </c>
      <c r="E38" s="18">
        <v>69507236.386725545</v>
      </c>
      <c r="F38" s="18">
        <v>58570420.757299997</v>
      </c>
      <c r="G38" s="18">
        <v>571774969.81940055</v>
      </c>
      <c r="I38" s="88">
        <v>1793.1293779794739</v>
      </c>
      <c r="J38" s="87">
        <v>280.90201131866951</v>
      </c>
      <c r="K38" s="88">
        <v>236.70267801998844</v>
      </c>
      <c r="L38" s="89">
        <v>2310.734067318132</v>
      </c>
      <c r="N38" s="67"/>
      <c r="O38" s="2"/>
    </row>
    <row r="39" spans="1:15">
      <c r="A39" s="6" t="s">
        <v>75</v>
      </c>
      <c r="B39" s="62">
        <v>10</v>
      </c>
      <c r="C39" s="19" t="s">
        <v>76</v>
      </c>
      <c r="D39" s="18">
        <v>2755658.3691891883</v>
      </c>
      <c r="E39" s="18">
        <v>678191.43990514334</v>
      </c>
      <c r="F39" s="18">
        <v>895198.19270000001</v>
      </c>
      <c r="G39" s="18">
        <v>4329048.0017943317</v>
      </c>
      <c r="I39" s="87">
        <v>1336.4007610034862</v>
      </c>
      <c r="J39" s="88">
        <v>328.89982536621886</v>
      </c>
      <c r="K39" s="88">
        <v>434.14073360814746</v>
      </c>
      <c r="L39" s="90">
        <v>2099.4413199778523</v>
      </c>
      <c r="N39" s="67"/>
      <c r="O39" s="2"/>
    </row>
    <row r="40" spans="1:15">
      <c r="A40" s="6" t="s">
        <v>147</v>
      </c>
      <c r="B40" s="62">
        <v>7</v>
      </c>
      <c r="C40" s="19" t="s">
        <v>148</v>
      </c>
      <c r="D40" s="18">
        <v>38093980.382999994</v>
      </c>
      <c r="E40" s="18">
        <v>2391772.3676194558</v>
      </c>
      <c r="F40" s="18">
        <v>3201826.0348499999</v>
      </c>
      <c r="G40" s="18">
        <v>43687578.78546945</v>
      </c>
      <c r="I40" s="87">
        <v>1664.5829313087172</v>
      </c>
      <c r="J40" s="87">
        <v>104.512666271333</v>
      </c>
      <c r="K40" s="87">
        <v>139.90937447454664</v>
      </c>
      <c r="L40" s="90">
        <v>1909.0049720545969</v>
      </c>
      <c r="N40" s="67"/>
      <c r="O40" s="2"/>
    </row>
    <row r="41" spans="1:15">
      <c r="A41" s="6" t="s">
        <v>107</v>
      </c>
      <c r="B41" s="62">
        <v>4</v>
      </c>
      <c r="C41" s="19" t="s">
        <v>108</v>
      </c>
      <c r="D41" s="18">
        <v>13523821.671500001</v>
      </c>
      <c r="E41" s="18">
        <v>1802560.0054988123</v>
      </c>
      <c r="F41" s="18">
        <v>1618627.2843000002</v>
      </c>
      <c r="G41" s="18">
        <v>16945008.961298812</v>
      </c>
      <c r="I41" s="87">
        <v>1402.0134430333819</v>
      </c>
      <c r="J41" s="87">
        <v>186.87124253564301</v>
      </c>
      <c r="K41" s="87">
        <v>167.80295296495959</v>
      </c>
      <c r="L41" s="90">
        <v>1756.6876385339842</v>
      </c>
      <c r="N41" s="67"/>
      <c r="O41" s="2"/>
    </row>
    <row r="42" spans="1:15">
      <c r="A42" s="6" t="s">
        <v>231</v>
      </c>
      <c r="B42" s="62">
        <v>5</v>
      </c>
      <c r="C42" s="19" t="s">
        <v>232</v>
      </c>
      <c r="D42" s="18">
        <v>2878005.1094516125</v>
      </c>
      <c r="E42" s="18">
        <v>292942.71760365862</v>
      </c>
      <c r="F42" s="18">
        <v>291499.93274999998</v>
      </c>
      <c r="G42" s="18">
        <v>3462447.7598052714</v>
      </c>
      <c r="I42" s="87">
        <v>1354.3553456242882</v>
      </c>
      <c r="J42" s="87">
        <v>137.85539651936875</v>
      </c>
      <c r="K42" s="87">
        <v>137.17643894117646</v>
      </c>
      <c r="L42" s="90">
        <v>1629.3871810848336</v>
      </c>
      <c r="N42" s="67"/>
      <c r="O42" s="2"/>
    </row>
    <row r="43" spans="1:15">
      <c r="A43" s="6" t="s">
        <v>121</v>
      </c>
      <c r="B43" s="62">
        <v>18</v>
      </c>
      <c r="C43" s="19" t="s">
        <v>122</v>
      </c>
      <c r="D43" s="18">
        <v>2437444.5328000002</v>
      </c>
      <c r="E43" s="18">
        <v>529025.62292251037</v>
      </c>
      <c r="F43" s="18">
        <v>418703.91435000004</v>
      </c>
      <c r="G43" s="18">
        <v>3385174.0700725107</v>
      </c>
      <c r="I43" s="87">
        <v>1181.5048632089192</v>
      </c>
      <c r="J43" s="87">
        <v>256.43510563379078</v>
      </c>
      <c r="K43" s="87">
        <v>202.95875634997577</v>
      </c>
      <c r="L43" s="90">
        <v>1640.8987251926858</v>
      </c>
      <c r="N43" s="67"/>
      <c r="O43" s="2"/>
    </row>
    <row r="44" spans="1:15">
      <c r="A44" s="6" t="s">
        <v>317</v>
      </c>
      <c r="B44" s="62">
        <v>1</v>
      </c>
      <c r="C44" s="19" t="s">
        <v>318</v>
      </c>
      <c r="D44" s="18">
        <v>86194543.844368413</v>
      </c>
      <c r="E44" s="18">
        <v>8668355.4766406417</v>
      </c>
      <c r="F44" s="18">
        <v>8143752.676</v>
      </c>
      <c r="G44" s="18">
        <v>103006651.99700905</v>
      </c>
      <c r="I44" s="88">
        <v>1837.7975702942031</v>
      </c>
      <c r="J44" s="87">
        <v>184.82240200935252</v>
      </c>
      <c r="K44" s="87">
        <v>173.63707972111467</v>
      </c>
      <c r="L44" s="90">
        <v>2196.25705202467</v>
      </c>
      <c r="N44" s="67"/>
      <c r="O44" s="2"/>
    </row>
    <row r="45" spans="1:15">
      <c r="A45" s="6" t="s">
        <v>537</v>
      </c>
      <c r="B45" s="62">
        <v>6</v>
      </c>
      <c r="C45" s="19" t="s">
        <v>538</v>
      </c>
      <c r="D45" s="18">
        <v>15088128.129191486</v>
      </c>
      <c r="E45" s="18">
        <v>1338112.0598598723</v>
      </c>
      <c r="F45" s="18">
        <v>1315085.66295</v>
      </c>
      <c r="G45" s="18">
        <v>17741325.852001358</v>
      </c>
      <c r="I45" s="87">
        <v>1462.1696025963258</v>
      </c>
      <c r="J45" s="87">
        <v>129.67458667117668</v>
      </c>
      <c r="K45" s="87">
        <v>127.4431304341506</v>
      </c>
      <c r="L45" s="90">
        <v>1719.2873197016531</v>
      </c>
      <c r="N45" s="67"/>
      <c r="O45" s="2"/>
    </row>
    <row r="46" spans="1:15">
      <c r="A46" s="6" t="s">
        <v>269</v>
      </c>
      <c r="B46" s="62">
        <v>5</v>
      </c>
      <c r="C46" s="19" t="s">
        <v>270</v>
      </c>
      <c r="D46" s="18">
        <v>114649682.46353571</v>
      </c>
      <c r="E46" s="18">
        <v>17987988.748704951</v>
      </c>
      <c r="F46" s="18">
        <v>13627660.067600001</v>
      </c>
      <c r="G46" s="18">
        <v>146265331.27984068</v>
      </c>
      <c r="I46" s="87">
        <v>1678.1522338373763</v>
      </c>
      <c r="J46" s="87">
        <v>263.29408727740383</v>
      </c>
      <c r="K46" s="87">
        <v>199.47101198202552</v>
      </c>
      <c r="L46" s="90">
        <v>2140.917333096806</v>
      </c>
      <c r="N46" s="67"/>
      <c r="O46" s="2"/>
    </row>
    <row r="47" spans="1:15">
      <c r="A47" s="6" t="s">
        <v>285</v>
      </c>
      <c r="B47" s="62">
        <v>7</v>
      </c>
      <c r="C47" s="19" t="s">
        <v>286</v>
      </c>
      <c r="D47" s="18">
        <v>26628849.928207316</v>
      </c>
      <c r="E47" s="18">
        <v>4292334.1724976245</v>
      </c>
      <c r="F47" s="18">
        <v>3966916.0750500001</v>
      </c>
      <c r="G47" s="18">
        <v>34888100.175754935</v>
      </c>
      <c r="I47" s="87">
        <v>1483.2534912386407</v>
      </c>
      <c r="J47" s="87">
        <v>239.08729307066366</v>
      </c>
      <c r="K47" s="88">
        <v>220.96118058541748</v>
      </c>
      <c r="L47" s="90">
        <v>1943.3019648947216</v>
      </c>
      <c r="N47" s="67"/>
      <c r="O47" s="2"/>
    </row>
    <row r="48" spans="1:15">
      <c r="A48" s="6" t="s">
        <v>433</v>
      </c>
      <c r="B48" s="62">
        <v>17</v>
      </c>
      <c r="C48" s="19" t="s">
        <v>434</v>
      </c>
      <c r="D48" s="18">
        <v>13079046.12047191</v>
      </c>
      <c r="E48" s="18">
        <v>1077553.4046585166</v>
      </c>
      <c r="F48" s="18">
        <v>1108779.6324</v>
      </c>
      <c r="G48" s="18">
        <v>15265379.157530427</v>
      </c>
      <c r="I48" s="87">
        <v>1339.2428958091245</v>
      </c>
      <c r="J48" s="87">
        <v>110.3372316873353</v>
      </c>
      <c r="K48" s="87">
        <v>113.53467462625436</v>
      </c>
      <c r="L48" s="90">
        <v>1563.1148021227143</v>
      </c>
      <c r="N48" s="67"/>
      <c r="O48" s="2"/>
    </row>
    <row r="49" spans="1:15">
      <c r="A49" s="6" t="s">
        <v>215</v>
      </c>
      <c r="B49" s="62">
        <v>11</v>
      </c>
      <c r="C49" s="19" t="s">
        <v>216</v>
      </c>
      <c r="D49" s="18">
        <v>29158745.402278479</v>
      </c>
      <c r="E49" s="18">
        <v>4890827.3999272268</v>
      </c>
      <c r="F49" s="18">
        <v>3082445.3236999996</v>
      </c>
      <c r="G49" s="18">
        <v>37132018.125905707</v>
      </c>
      <c r="I49" s="87">
        <v>1414.2373364185896</v>
      </c>
      <c r="J49" s="87">
        <v>237.21153360787793</v>
      </c>
      <c r="K49" s="87">
        <v>149.5026347705888</v>
      </c>
      <c r="L49" s="90">
        <v>1800.9515047970563</v>
      </c>
      <c r="N49" s="67"/>
      <c r="O49" s="2"/>
    </row>
    <row r="50" spans="1:15">
      <c r="A50" s="6" t="s">
        <v>125</v>
      </c>
      <c r="B50" s="62">
        <v>7</v>
      </c>
      <c r="C50" s="19" t="s">
        <v>126</v>
      </c>
      <c r="D50" s="18">
        <v>9083731.1664767452</v>
      </c>
      <c r="E50" s="18">
        <v>831072.06469110784</v>
      </c>
      <c r="F50" s="18">
        <v>1399418.6238000002</v>
      </c>
      <c r="G50" s="18">
        <v>11314221.854967853</v>
      </c>
      <c r="I50" s="87">
        <v>1409.6417080193582</v>
      </c>
      <c r="J50" s="87">
        <v>128.968352683288</v>
      </c>
      <c r="K50" s="88">
        <v>217.16614273743019</v>
      </c>
      <c r="L50" s="90">
        <v>1755.7762034400764</v>
      </c>
      <c r="N50" s="67"/>
      <c r="O50" s="2"/>
    </row>
    <row r="51" spans="1:15">
      <c r="A51" s="6" t="s">
        <v>577</v>
      </c>
      <c r="B51" s="62">
        <v>6</v>
      </c>
      <c r="C51" s="19" t="s">
        <v>578</v>
      </c>
      <c r="D51" s="18">
        <v>8923518.0197234042</v>
      </c>
      <c r="E51" s="18">
        <v>1701059.2942832033</v>
      </c>
      <c r="F51" s="18">
        <v>1432283.7655999998</v>
      </c>
      <c r="G51" s="18">
        <v>12056861.079606608</v>
      </c>
      <c r="I51" s="87">
        <v>1302.7033605435627</v>
      </c>
      <c r="J51" s="87">
        <v>248.32982398294939</v>
      </c>
      <c r="K51" s="88">
        <v>209.09252052554743</v>
      </c>
      <c r="L51" s="90">
        <v>1760.1257050520594</v>
      </c>
      <c r="N51" s="67"/>
      <c r="O51" s="2"/>
    </row>
    <row r="52" spans="1:15">
      <c r="A52" s="6" t="s">
        <v>191</v>
      </c>
      <c r="B52" s="62">
        <v>14</v>
      </c>
      <c r="C52" s="19" t="s">
        <v>192</v>
      </c>
      <c r="D52" s="18">
        <v>17848338.363749996</v>
      </c>
      <c r="E52" s="18">
        <v>1297485.19588554</v>
      </c>
      <c r="F52" s="18">
        <v>1479292.6018499997</v>
      </c>
      <c r="G52" s="18">
        <v>20625116.161485534</v>
      </c>
      <c r="I52" s="87">
        <v>1446.0291957992381</v>
      </c>
      <c r="J52" s="87">
        <v>105.11911171397067</v>
      </c>
      <c r="K52" s="87">
        <v>119.84870791946851</v>
      </c>
      <c r="L52" s="90">
        <v>1670.9970154326772</v>
      </c>
      <c r="N52" s="67"/>
      <c r="O52" s="2"/>
    </row>
    <row r="53" spans="1:15">
      <c r="A53" s="6" t="s">
        <v>69</v>
      </c>
      <c r="B53" s="62">
        <v>12</v>
      </c>
      <c r="C53" s="19" t="s">
        <v>70</v>
      </c>
      <c r="D53" s="18">
        <v>5417302.0347857131</v>
      </c>
      <c r="E53" s="18">
        <v>2416996.2685496621</v>
      </c>
      <c r="F53" s="18">
        <v>878542.41905000014</v>
      </c>
      <c r="G53" s="18">
        <v>8712840.7223853748</v>
      </c>
      <c r="I53" s="87">
        <v>1229.5283782990725</v>
      </c>
      <c r="J53" s="88">
        <v>548.56928473664595</v>
      </c>
      <c r="K53" s="87">
        <v>199.39682683840221</v>
      </c>
      <c r="L53" s="90">
        <v>1977.4944898741205</v>
      </c>
      <c r="N53" s="67"/>
      <c r="O53" s="2"/>
    </row>
    <row r="54" spans="1:15">
      <c r="A54" s="6" t="s">
        <v>515</v>
      </c>
      <c r="B54" s="62">
        <v>19</v>
      </c>
      <c r="C54" s="19" t="s">
        <v>516</v>
      </c>
      <c r="D54" s="18">
        <v>11719931.447531249</v>
      </c>
      <c r="E54" s="18">
        <v>1852185.8059190856</v>
      </c>
      <c r="F54" s="18">
        <v>2593637.2066499996</v>
      </c>
      <c r="G54" s="18">
        <v>16165754.460100334</v>
      </c>
      <c r="I54" s="87">
        <v>1644.4410618115967</v>
      </c>
      <c r="J54" s="87">
        <v>259.88295298429711</v>
      </c>
      <c r="K54" s="88">
        <v>363.91710490388658</v>
      </c>
      <c r="L54" s="89">
        <v>2268.2411196997805</v>
      </c>
      <c r="N54" s="67"/>
      <c r="O54" s="2"/>
    </row>
    <row r="55" spans="1:15">
      <c r="A55" s="6" t="s">
        <v>491</v>
      </c>
      <c r="B55" s="62">
        <v>1</v>
      </c>
      <c r="C55" s="19" t="s">
        <v>492</v>
      </c>
      <c r="D55" s="18">
        <v>10214081.684222223</v>
      </c>
      <c r="E55" s="18">
        <v>725759.07646052795</v>
      </c>
      <c r="F55" s="18">
        <v>1574270.4210499998</v>
      </c>
      <c r="G55" s="18">
        <v>12514111.18173275</v>
      </c>
      <c r="I55" s="88">
        <v>1898.8811459792198</v>
      </c>
      <c r="J55" s="87">
        <v>134.92453550112066</v>
      </c>
      <c r="K55" s="88">
        <v>292.66971947387987</v>
      </c>
      <c r="L55" s="89">
        <v>2326.4754009542198</v>
      </c>
      <c r="N55" s="67"/>
      <c r="O55" s="2"/>
    </row>
    <row r="56" spans="1:15">
      <c r="A56" s="6" t="s">
        <v>197</v>
      </c>
      <c r="B56" s="62">
        <v>14</v>
      </c>
      <c r="C56" s="19" t="s">
        <v>198</v>
      </c>
      <c r="D56" s="18">
        <v>2257339.6721938774</v>
      </c>
      <c r="E56" s="18">
        <v>1064727.3878531752</v>
      </c>
      <c r="F56" s="18">
        <v>325917.11074999993</v>
      </c>
      <c r="G56" s="18">
        <v>3647984.1707970528</v>
      </c>
      <c r="I56" s="87">
        <v>1244.3989372623359</v>
      </c>
      <c r="J56" s="88">
        <v>586.9500484306368</v>
      </c>
      <c r="K56" s="87">
        <v>179.66764649944869</v>
      </c>
      <c r="L56" s="90">
        <v>2011.0166321924216</v>
      </c>
      <c r="N56" s="67"/>
      <c r="O56" s="2"/>
    </row>
    <row r="57" spans="1:15">
      <c r="A57" s="6" t="s">
        <v>427</v>
      </c>
      <c r="B57" s="62">
        <v>14</v>
      </c>
      <c r="C57" s="19" t="s">
        <v>428</v>
      </c>
      <c r="D57" s="18">
        <v>6013484.1376105258</v>
      </c>
      <c r="E57" s="18">
        <v>645924.97260971565</v>
      </c>
      <c r="F57" s="18">
        <v>529894.18594999996</v>
      </c>
      <c r="G57" s="18">
        <v>7189303.2961702412</v>
      </c>
      <c r="I57" s="87">
        <v>1380.1891525385645</v>
      </c>
      <c r="J57" s="87">
        <v>148.24993633456867</v>
      </c>
      <c r="K57" s="87">
        <v>121.61904658021574</v>
      </c>
      <c r="L57" s="90">
        <v>1650.058135453349</v>
      </c>
      <c r="N57" s="67"/>
      <c r="O57" s="2"/>
    </row>
    <row r="58" spans="1:15">
      <c r="A58" s="6" t="s">
        <v>183</v>
      </c>
      <c r="B58" s="62">
        <v>9</v>
      </c>
      <c r="C58" s="19" t="s">
        <v>184</v>
      </c>
      <c r="D58" s="18">
        <v>38938429.598965116</v>
      </c>
      <c r="E58" s="18">
        <v>4311822.5259449668</v>
      </c>
      <c r="F58" s="18">
        <v>4182461.4270499996</v>
      </c>
      <c r="G58" s="18">
        <v>47432713.551960088</v>
      </c>
      <c r="I58" s="87">
        <v>1562.6000079844744</v>
      </c>
      <c r="J58" s="87">
        <v>173.03352967394224</v>
      </c>
      <c r="K58" s="87">
        <v>167.84226602391749</v>
      </c>
      <c r="L58" s="90">
        <v>1903.4758036823343</v>
      </c>
      <c r="N58" s="67"/>
      <c r="O58" s="2"/>
    </row>
    <row r="59" spans="1:15">
      <c r="A59" s="6" t="s">
        <v>459</v>
      </c>
      <c r="B59" s="62">
        <v>5</v>
      </c>
      <c r="C59" s="19" t="s">
        <v>460</v>
      </c>
      <c r="D59" s="18">
        <v>26554427.294035718</v>
      </c>
      <c r="E59" s="18">
        <v>2673411.3179483581</v>
      </c>
      <c r="F59" s="18">
        <v>2421449.7841000003</v>
      </c>
      <c r="G59" s="18">
        <v>31649288.396084074</v>
      </c>
      <c r="I59" s="87">
        <v>1646.9904666647471</v>
      </c>
      <c r="J59" s="87">
        <v>165.81351596777014</v>
      </c>
      <c r="K59" s="87">
        <v>150.18605619921851</v>
      </c>
      <c r="L59" s="90">
        <v>1962.9900388317355</v>
      </c>
      <c r="N59" s="67"/>
      <c r="O59" s="2"/>
    </row>
    <row r="60" spans="1:15">
      <c r="A60" s="6" t="s">
        <v>287</v>
      </c>
      <c r="B60" s="62">
        <v>12</v>
      </c>
      <c r="C60" s="19" t="s">
        <v>288</v>
      </c>
      <c r="D60" s="18">
        <v>110128901.08579746</v>
      </c>
      <c r="E60" s="18">
        <v>20026769.214195013</v>
      </c>
      <c r="F60" s="18">
        <v>13014221.398149997</v>
      </c>
      <c r="G60" s="18">
        <v>143169891.69814247</v>
      </c>
      <c r="I60" s="87">
        <v>1410.7875930132134</v>
      </c>
      <c r="J60" s="87">
        <v>256.54952748065659</v>
      </c>
      <c r="K60" s="87">
        <v>166.71647406100274</v>
      </c>
      <c r="L60" s="90">
        <v>1834.0535945548727</v>
      </c>
      <c r="N60" s="67"/>
      <c r="O60" s="2"/>
    </row>
    <row r="61" spans="1:15">
      <c r="A61" s="6" t="s">
        <v>155</v>
      </c>
      <c r="B61" s="62">
        <v>5</v>
      </c>
      <c r="C61" s="19" t="s">
        <v>156</v>
      </c>
      <c r="D61" s="18">
        <v>7545831.6105517242</v>
      </c>
      <c r="E61" s="18">
        <v>490717.06248372188</v>
      </c>
      <c r="F61" s="18">
        <v>616357.28105000011</v>
      </c>
      <c r="G61" s="18">
        <v>8652905.9540854469</v>
      </c>
      <c r="I61" s="87">
        <v>1534.9535416093825</v>
      </c>
      <c r="J61" s="87">
        <v>99.820395135012589</v>
      </c>
      <c r="K61" s="87">
        <v>125.37780330553298</v>
      </c>
      <c r="L61" s="90">
        <v>1760.1517400499281</v>
      </c>
      <c r="N61" s="67"/>
      <c r="O61" s="2"/>
    </row>
    <row r="62" spans="1:15">
      <c r="A62" s="6" t="s">
        <v>573</v>
      </c>
      <c r="B62" s="62">
        <v>11</v>
      </c>
      <c r="C62" s="19" t="s">
        <v>574</v>
      </c>
      <c r="D62" s="18">
        <v>6526100.3372790702</v>
      </c>
      <c r="E62" s="18">
        <v>1173031.9822962885</v>
      </c>
      <c r="F62" s="18">
        <v>705530.06620000012</v>
      </c>
      <c r="G62" s="18">
        <v>8404662.3857753575</v>
      </c>
      <c r="I62" s="87">
        <v>1421.8083523483813</v>
      </c>
      <c r="J62" s="87">
        <v>255.56252337609772</v>
      </c>
      <c r="K62" s="87">
        <v>153.7102540740741</v>
      </c>
      <c r="L62" s="90">
        <v>1831.0811297985529</v>
      </c>
      <c r="N62" s="67"/>
      <c r="O62" s="2"/>
    </row>
    <row r="63" spans="1:15">
      <c r="A63" s="6" t="s">
        <v>65</v>
      </c>
      <c r="B63" s="62">
        <v>13</v>
      </c>
      <c r="C63" s="19" t="s">
        <v>66</v>
      </c>
      <c r="D63" s="18">
        <v>5141008.3468000004</v>
      </c>
      <c r="E63" s="18">
        <v>1061196.3743823718</v>
      </c>
      <c r="F63" s="18">
        <v>952583.02560000005</v>
      </c>
      <c r="G63" s="18">
        <v>7154787.7467823727</v>
      </c>
      <c r="I63" s="87">
        <v>1260.3599771512627</v>
      </c>
      <c r="J63" s="87">
        <v>260.16091551418776</v>
      </c>
      <c r="K63" s="88">
        <v>233.53347036038247</v>
      </c>
      <c r="L63" s="90">
        <v>1754.054363025833</v>
      </c>
      <c r="N63" s="67"/>
      <c r="O63" s="2"/>
    </row>
    <row r="64" spans="1:15">
      <c r="A64" s="6" t="s">
        <v>119</v>
      </c>
      <c r="B64" s="62">
        <v>12</v>
      </c>
      <c r="C64" s="19" t="s">
        <v>120</v>
      </c>
      <c r="D64" s="18">
        <v>4938882.9610235291</v>
      </c>
      <c r="E64" s="18">
        <v>1321021.3492210293</v>
      </c>
      <c r="F64" s="18">
        <v>820668.13354999991</v>
      </c>
      <c r="G64" s="18">
        <v>7080572.4437945578</v>
      </c>
      <c r="I64" s="87">
        <v>1159.6344120740853</v>
      </c>
      <c r="J64" s="88">
        <v>310.1717185304131</v>
      </c>
      <c r="K64" s="87">
        <v>192.69033424512796</v>
      </c>
      <c r="L64" s="90">
        <v>1662.4964648496261</v>
      </c>
      <c r="N64" s="67"/>
      <c r="O64" s="2"/>
    </row>
    <row r="65" spans="1:15">
      <c r="A65" s="6" t="s">
        <v>455</v>
      </c>
      <c r="B65" s="62">
        <v>6</v>
      </c>
      <c r="C65" s="19" t="s">
        <v>456</v>
      </c>
      <c r="D65" s="18">
        <v>2321460.5883214287</v>
      </c>
      <c r="E65" s="18">
        <v>1339381.1555677354</v>
      </c>
      <c r="F65" s="18">
        <v>324188.12335000001</v>
      </c>
      <c r="G65" s="18">
        <v>3985029.8672391642</v>
      </c>
      <c r="I65" s="87">
        <v>1359.1689627174642</v>
      </c>
      <c r="J65" s="88">
        <v>784.18100443075843</v>
      </c>
      <c r="K65" s="87">
        <v>189.80569282786885</v>
      </c>
      <c r="L65" s="89">
        <v>2333.1556599760916</v>
      </c>
      <c r="N65" s="67"/>
      <c r="O65" s="2"/>
    </row>
    <row r="66" spans="1:15">
      <c r="A66" s="6" t="s">
        <v>381</v>
      </c>
      <c r="B66" s="62">
        <v>10</v>
      </c>
      <c r="C66" s="19" t="s">
        <v>382</v>
      </c>
      <c r="D66" s="18">
        <v>7298787.120444444</v>
      </c>
      <c r="E66" s="18">
        <v>1596565.1472282209</v>
      </c>
      <c r="F66" s="18">
        <v>1089143.0647000002</v>
      </c>
      <c r="G66" s="18">
        <v>9984495.3323726654</v>
      </c>
      <c r="I66" s="87">
        <v>1272.8962540014727</v>
      </c>
      <c r="J66" s="87">
        <v>278.4382886690305</v>
      </c>
      <c r="K66" s="87">
        <v>189.9447270143007</v>
      </c>
      <c r="L66" s="90">
        <v>1741.2792696848039</v>
      </c>
      <c r="N66" s="67"/>
      <c r="O66" s="2"/>
    </row>
    <row r="67" spans="1:15">
      <c r="A67" s="6" t="s">
        <v>387</v>
      </c>
      <c r="B67" s="62">
        <v>13</v>
      </c>
      <c r="C67" s="19" t="s">
        <v>388</v>
      </c>
      <c r="D67" s="18">
        <v>228028174.816275</v>
      </c>
      <c r="E67" s="18">
        <v>25785314.274784613</v>
      </c>
      <c r="F67" s="18">
        <v>27478987.72295</v>
      </c>
      <c r="G67" s="18">
        <v>281292476.81400961</v>
      </c>
      <c r="I67" s="87">
        <v>1543.3796841625153</v>
      </c>
      <c r="J67" s="87">
        <v>174.52461843152852</v>
      </c>
      <c r="K67" s="87">
        <v>185.98803164180418</v>
      </c>
      <c r="L67" s="90">
        <v>1903.892334235848</v>
      </c>
      <c r="N67" s="67"/>
      <c r="O67" s="2"/>
    </row>
    <row r="68" spans="1:15">
      <c r="A68" s="6" t="s">
        <v>591</v>
      </c>
      <c r="B68" s="62">
        <v>4</v>
      </c>
      <c r="C68" s="19" t="s">
        <v>592</v>
      </c>
      <c r="D68" s="18">
        <v>2105095.083181818</v>
      </c>
      <c r="E68" s="18">
        <v>267476.64061176847</v>
      </c>
      <c r="F68" s="18">
        <v>261458.06304999997</v>
      </c>
      <c r="G68" s="18">
        <v>2634029.7868435867</v>
      </c>
      <c r="I68" s="87">
        <v>1251.5428556372283</v>
      </c>
      <c r="J68" s="87">
        <v>159.02297301532013</v>
      </c>
      <c r="K68" s="87">
        <v>155.44474616527941</v>
      </c>
      <c r="L68" s="90">
        <v>1566.010574817828</v>
      </c>
      <c r="N68" s="67"/>
      <c r="O68" s="2"/>
    </row>
    <row r="69" spans="1:15">
      <c r="A69" s="6" t="s">
        <v>277</v>
      </c>
      <c r="B69" s="62">
        <v>13</v>
      </c>
      <c r="C69" s="19" t="s">
        <v>278</v>
      </c>
      <c r="D69" s="18">
        <v>28961746.37195744</v>
      </c>
      <c r="E69" s="18">
        <v>6529924.5516589899</v>
      </c>
      <c r="F69" s="18">
        <v>3731179.0765500008</v>
      </c>
      <c r="G69" s="18">
        <v>39222850.000166431</v>
      </c>
      <c r="I69" s="87">
        <v>1509.8397649857909</v>
      </c>
      <c r="J69" s="88">
        <v>340.41938023454225</v>
      </c>
      <c r="K69" s="87">
        <v>194.51460100875826</v>
      </c>
      <c r="L69" s="90">
        <v>2044.7737462290913</v>
      </c>
      <c r="N69" s="67"/>
      <c r="O69" s="2"/>
    </row>
    <row r="70" spans="1:15">
      <c r="A70" s="6" t="s">
        <v>417</v>
      </c>
      <c r="B70" s="62">
        <v>1</v>
      </c>
      <c r="C70" s="19" t="s">
        <v>418</v>
      </c>
      <c r="D70" s="18">
        <v>88696188.56853947</v>
      </c>
      <c r="E70" s="18">
        <v>4493518.7754770741</v>
      </c>
      <c r="F70" s="18">
        <v>7857826.7739999983</v>
      </c>
      <c r="G70" s="18">
        <v>101047534.11801656</v>
      </c>
      <c r="I70" s="88">
        <v>1907.8552068948047</v>
      </c>
      <c r="J70" s="87">
        <v>96.655598526071714</v>
      </c>
      <c r="K70" s="87">
        <v>169.02187081092706</v>
      </c>
      <c r="L70" s="90">
        <v>2173.5326762318036</v>
      </c>
      <c r="N70" s="67"/>
      <c r="O70" s="2"/>
    </row>
    <row r="71" spans="1:15">
      <c r="A71" s="6" t="s">
        <v>429</v>
      </c>
      <c r="B71" s="62">
        <v>2</v>
      </c>
      <c r="C71" s="19" t="s">
        <v>430</v>
      </c>
      <c r="D71" s="18">
        <v>69873561.150394738</v>
      </c>
      <c r="E71" s="18">
        <v>4901048.8597614765</v>
      </c>
      <c r="F71" s="18">
        <v>5432468.9847500008</v>
      </c>
      <c r="G71" s="18">
        <v>80207078.994906217</v>
      </c>
      <c r="I71" s="88">
        <v>1922.8256460110279</v>
      </c>
      <c r="J71" s="87">
        <v>134.87021821628213</v>
      </c>
      <c r="K71" s="87">
        <v>149.49417938715982</v>
      </c>
      <c r="L71" s="89">
        <v>2207.1900436144697</v>
      </c>
      <c r="N71" s="67"/>
      <c r="O71" s="2"/>
    </row>
    <row r="72" spans="1:15">
      <c r="A72" s="6" t="s">
        <v>203</v>
      </c>
      <c r="B72" s="62">
        <v>11</v>
      </c>
      <c r="C72" s="19" t="s">
        <v>204</v>
      </c>
      <c r="D72" s="18">
        <v>3084355.8577653058</v>
      </c>
      <c r="E72" s="18">
        <v>752757.21643605223</v>
      </c>
      <c r="F72" s="18">
        <v>492030.61475000001</v>
      </c>
      <c r="G72" s="18">
        <v>4329143.6889513582</v>
      </c>
      <c r="I72" s="87">
        <v>1173.6513918437236</v>
      </c>
      <c r="J72" s="87">
        <v>286.43729696957848</v>
      </c>
      <c r="K72" s="87">
        <v>187.22626132039574</v>
      </c>
      <c r="L72" s="90">
        <v>1647.3149501336979</v>
      </c>
      <c r="N72" s="67"/>
      <c r="O72" s="2"/>
    </row>
    <row r="73" spans="1:15">
      <c r="A73" s="6" t="s">
        <v>401</v>
      </c>
      <c r="B73" s="62">
        <v>18</v>
      </c>
      <c r="C73" s="19" t="s">
        <v>402</v>
      </c>
      <c r="D73" s="18">
        <v>55607586.777964279</v>
      </c>
      <c r="E73" s="18">
        <v>7305134.1170226103</v>
      </c>
      <c r="F73" s="18">
        <v>5443601.8547</v>
      </c>
      <c r="G73" s="18">
        <v>68356322.749686897</v>
      </c>
      <c r="I73" s="87">
        <v>1522.9531065090318</v>
      </c>
      <c r="J73" s="87">
        <v>200.06940314470489</v>
      </c>
      <c r="K73" s="87">
        <v>149.08667747651521</v>
      </c>
      <c r="L73" s="90">
        <v>1872.1091871302522</v>
      </c>
      <c r="N73" s="67"/>
      <c r="O73" s="2"/>
    </row>
    <row r="74" spans="1:15">
      <c r="A74" s="6" t="s">
        <v>469</v>
      </c>
      <c r="B74" s="62">
        <v>17</v>
      </c>
      <c r="C74" s="19" t="s">
        <v>470</v>
      </c>
      <c r="D74" s="18">
        <v>16353944.738999998</v>
      </c>
      <c r="E74" s="18">
        <v>3113154.9766795514</v>
      </c>
      <c r="F74" s="18">
        <v>2279798.3316500005</v>
      </c>
      <c r="G74" s="18">
        <v>21746898.047329549</v>
      </c>
      <c r="I74" s="87">
        <v>1321.8513368089232</v>
      </c>
      <c r="J74" s="87">
        <v>251.62907991266985</v>
      </c>
      <c r="K74" s="87">
        <v>184.27079951907538</v>
      </c>
      <c r="L74" s="90">
        <v>1757.7512162406683</v>
      </c>
      <c r="N74" s="67"/>
      <c r="O74" s="2"/>
    </row>
    <row r="75" spans="1:15">
      <c r="A75" s="6" t="s">
        <v>473</v>
      </c>
      <c r="B75" s="62">
        <v>6</v>
      </c>
      <c r="C75" s="19" t="s">
        <v>474</v>
      </c>
      <c r="D75" s="18">
        <v>58737767.961255312</v>
      </c>
      <c r="E75" s="18">
        <v>3764582.3025149326</v>
      </c>
      <c r="F75" s="18">
        <v>5623596.9056499992</v>
      </c>
      <c r="G75" s="18">
        <v>68125947.169420242</v>
      </c>
      <c r="I75" s="88">
        <v>1754.7805085070149</v>
      </c>
      <c r="J75" s="87">
        <v>112.46623554849977</v>
      </c>
      <c r="K75" s="87">
        <v>168.00397053296683</v>
      </c>
      <c r="L75" s="90">
        <v>2035.2507145884815</v>
      </c>
      <c r="N75" s="67"/>
      <c r="O75" s="2"/>
    </row>
    <row r="76" spans="1:15">
      <c r="A76" s="6" t="s">
        <v>97</v>
      </c>
      <c r="B76" s="62">
        <v>10</v>
      </c>
      <c r="C76" s="19" t="s">
        <v>98</v>
      </c>
      <c r="D76" s="18">
        <v>6587688.5153617011</v>
      </c>
      <c r="E76" s="18">
        <v>1897125.7656733135</v>
      </c>
      <c r="F76" s="18">
        <v>1274931.3148999999</v>
      </c>
      <c r="G76" s="18">
        <v>9759745.595935015</v>
      </c>
      <c r="I76" s="87">
        <v>1288.1674844273957</v>
      </c>
      <c r="J76" s="88">
        <v>370.96710318211058</v>
      </c>
      <c r="K76" s="88">
        <v>249.30217342588969</v>
      </c>
      <c r="L76" s="90">
        <v>1908.4367610353959</v>
      </c>
      <c r="N76" s="67"/>
      <c r="O76" s="2"/>
    </row>
    <row r="77" spans="1:15">
      <c r="A77" s="6" t="s">
        <v>319</v>
      </c>
      <c r="B77" s="62">
        <v>4</v>
      </c>
      <c r="C77" s="19" t="s">
        <v>320</v>
      </c>
      <c r="D77" s="18">
        <v>16612667.648802197</v>
      </c>
      <c r="E77" s="18">
        <v>3029650.8077181228</v>
      </c>
      <c r="F77" s="18">
        <v>2210808.86045</v>
      </c>
      <c r="G77" s="18">
        <v>21853127.316970319</v>
      </c>
      <c r="I77" s="87">
        <v>1340.379832887058</v>
      </c>
      <c r="J77" s="87">
        <v>244.4449578601035</v>
      </c>
      <c r="K77" s="87">
        <v>178.37734875342909</v>
      </c>
      <c r="L77" s="90">
        <v>1763.2021395005904</v>
      </c>
      <c r="N77" s="67"/>
      <c r="O77" s="2"/>
    </row>
    <row r="78" spans="1:15">
      <c r="A78" s="6" t="s">
        <v>43</v>
      </c>
      <c r="B78" s="62">
        <v>13</v>
      </c>
      <c r="C78" s="19" t="s">
        <v>44</v>
      </c>
      <c r="D78" s="18">
        <v>1385980.5602934784</v>
      </c>
      <c r="E78" s="18">
        <v>464270.30550578161</v>
      </c>
      <c r="F78" s="18">
        <v>300721.57540000003</v>
      </c>
      <c r="G78" s="18">
        <v>2150972.4411992603</v>
      </c>
      <c r="I78" s="87">
        <v>1138.8500906273446</v>
      </c>
      <c r="J78" s="88">
        <v>381.48751479521906</v>
      </c>
      <c r="K78" s="88">
        <v>247.10071930977816</v>
      </c>
      <c r="L78" s="90">
        <v>1767.4383247323422</v>
      </c>
      <c r="N78" s="67"/>
      <c r="O78" s="2"/>
    </row>
    <row r="79" spans="1:15">
      <c r="A79" s="6" t="s">
        <v>109</v>
      </c>
      <c r="B79" s="62">
        <v>16</v>
      </c>
      <c r="C79" s="19" t="s">
        <v>110</v>
      </c>
      <c r="D79" s="18">
        <v>7067630.0866853921</v>
      </c>
      <c r="E79" s="18">
        <v>847361.23244447331</v>
      </c>
      <c r="F79" s="18">
        <v>724317.73965</v>
      </c>
      <c r="G79" s="18">
        <v>8639309.0587798655</v>
      </c>
      <c r="I79" s="87">
        <v>1347.2417244920687</v>
      </c>
      <c r="J79" s="87">
        <v>161.5252063371089</v>
      </c>
      <c r="K79" s="87">
        <v>138.07048029927563</v>
      </c>
      <c r="L79" s="90">
        <v>1646.8374111284531</v>
      </c>
      <c r="N79" s="67"/>
      <c r="O79" s="2"/>
    </row>
    <row r="80" spans="1:15">
      <c r="A80" s="6" t="s">
        <v>593</v>
      </c>
      <c r="B80" s="62">
        <v>14</v>
      </c>
      <c r="C80" s="19" t="s">
        <v>594</v>
      </c>
      <c r="D80" s="18">
        <v>1437996.2666326528</v>
      </c>
      <c r="E80" s="18">
        <v>225569.37050910961</v>
      </c>
      <c r="F80" s="18">
        <v>160033.10744999995</v>
      </c>
      <c r="G80" s="18">
        <v>1823598.7445917625</v>
      </c>
      <c r="I80" s="87">
        <v>1210.4345678726033</v>
      </c>
      <c r="J80" s="87">
        <v>189.8732074992505</v>
      </c>
      <c r="K80" s="87">
        <v>134.70800290404037</v>
      </c>
      <c r="L80" s="90">
        <v>1535.0157782758945</v>
      </c>
      <c r="N80" s="67"/>
      <c r="O80" s="2"/>
    </row>
    <row r="81" spans="1:15">
      <c r="A81" s="6" t="s">
        <v>347</v>
      </c>
      <c r="B81" s="62">
        <v>1</v>
      </c>
      <c r="C81" s="19" t="s">
        <v>348</v>
      </c>
      <c r="D81" s="18">
        <v>12709010.355906978</v>
      </c>
      <c r="E81" s="18">
        <v>839760.13090402167</v>
      </c>
      <c r="F81" s="18">
        <v>1199718.5322500002</v>
      </c>
      <c r="G81" s="18">
        <v>14748489.019061001</v>
      </c>
      <c r="I81" s="87">
        <v>1481.0640200334435</v>
      </c>
      <c r="J81" s="87">
        <v>97.862735217809302</v>
      </c>
      <c r="K81" s="87">
        <v>139.81103976809231</v>
      </c>
      <c r="L81" s="90">
        <v>1718.7377950193452</v>
      </c>
      <c r="N81" s="67"/>
      <c r="O81" s="2"/>
    </row>
    <row r="82" spans="1:15">
      <c r="A82" s="6" t="s">
        <v>89</v>
      </c>
      <c r="B82" s="62">
        <v>13</v>
      </c>
      <c r="C82" s="19" t="s">
        <v>90</v>
      </c>
      <c r="D82" s="18">
        <v>4384517.3064204538</v>
      </c>
      <c r="E82" s="18">
        <v>1080973.4762109525</v>
      </c>
      <c r="F82" s="18">
        <v>736740.00709999993</v>
      </c>
      <c r="G82" s="18">
        <v>6202230.7897314066</v>
      </c>
      <c r="I82" s="87">
        <v>1209.522015564263</v>
      </c>
      <c r="J82" s="87">
        <v>298.19957964440067</v>
      </c>
      <c r="K82" s="87">
        <v>203.23862264827585</v>
      </c>
      <c r="L82" s="90">
        <v>1710.9602178569398</v>
      </c>
      <c r="N82" s="67"/>
      <c r="O82" s="2"/>
    </row>
    <row r="83" spans="1:15">
      <c r="A83" s="6" t="s">
        <v>61</v>
      </c>
      <c r="B83" s="62">
        <v>4</v>
      </c>
      <c r="C83" s="19" t="s">
        <v>62</v>
      </c>
      <c r="D83" s="18">
        <v>2632802.40647191</v>
      </c>
      <c r="E83" s="18">
        <v>486194.89025496849</v>
      </c>
      <c r="F83" s="18">
        <v>360415.68170000007</v>
      </c>
      <c r="G83" s="18">
        <v>3479412.9784268783</v>
      </c>
      <c r="I83" s="87">
        <v>1188.0877285523059</v>
      </c>
      <c r="J83" s="87">
        <v>219.40202628834317</v>
      </c>
      <c r="K83" s="87">
        <v>162.64245564079425</v>
      </c>
      <c r="L83" s="90">
        <v>1570.1322104814433</v>
      </c>
      <c r="N83" s="67"/>
      <c r="O83" s="2"/>
    </row>
    <row r="84" spans="1:15">
      <c r="A84" s="6" t="s">
        <v>461</v>
      </c>
      <c r="B84" s="62">
        <v>15</v>
      </c>
      <c r="C84" s="19" t="s">
        <v>462</v>
      </c>
      <c r="D84" s="18">
        <v>1929448.4271553394</v>
      </c>
      <c r="E84" s="18">
        <v>926692.52157380839</v>
      </c>
      <c r="F84" s="18">
        <v>291105.40869999997</v>
      </c>
      <c r="G84" s="18">
        <v>3147246.3574291477</v>
      </c>
      <c r="I84" s="87">
        <v>1597.2255191683273</v>
      </c>
      <c r="J84" s="88">
        <v>767.12957083924539</v>
      </c>
      <c r="K84" s="88">
        <v>240.98129859271521</v>
      </c>
      <c r="L84" s="89">
        <v>2605.336388600288</v>
      </c>
      <c r="N84" s="67"/>
      <c r="O84" s="2"/>
    </row>
    <row r="85" spans="1:15">
      <c r="A85" s="6" t="s">
        <v>505</v>
      </c>
      <c r="B85" s="62">
        <v>14</v>
      </c>
      <c r="C85" s="19" t="s">
        <v>506</v>
      </c>
      <c r="D85" s="18">
        <v>16129082.872627659</v>
      </c>
      <c r="E85" s="18">
        <v>3593668.8755974201</v>
      </c>
      <c r="F85" s="18">
        <v>1961326.51345</v>
      </c>
      <c r="G85" s="18">
        <v>21684078.261675078</v>
      </c>
      <c r="I85" s="87">
        <v>1278.2598567623759</v>
      </c>
      <c r="J85" s="87">
        <v>284.80495130745129</v>
      </c>
      <c r="K85" s="87">
        <v>155.43877900221904</v>
      </c>
      <c r="L85" s="90">
        <v>1718.5035870720462</v>
      </c>
      <c r="N85" s="67"/>
      <c r="O85" s="2"/>
    </row>
    <row r="86" spans="1:15">
      <c r="A86" s="6" t="s">
        <v>521</v>
      </c>
      <c r="B86" s="62">
        <v>14</v>
      </c>
      <c r="C86" s="19" t="s">
        <v>522</v>
      </c>
      <c r="D86" s="18">
        <v>20205227.332879122</v>
      </c>
      <c r="E86" s="18">
        <v>2655706.3516805326</v>
      </c>
      <c r="F86" s="18">
        <v>2412574.4702500007</v>
      </c>
      <c r="G86" s="18">
        <v>25273508.154809654</v>
      </c>
      <c r="I86" s="87">
        <v>1332.3592042782145</v>
      </c>
      <c r="J86" s="87">
        <v>175.1207617329728</v>
      </c>
      <c r="K86" s="87">
        <v>159.08832642598094</v>
      </c>
      <c r="L86" s="90">
        <v>1666.5682924371681</v>
      </c>
      <c r="N86" s="67"/>
      <c r="O86" s="2"/>
    </row>
    <row r="87" spans="1:15">
      <c r="A87" s="6" t="s">
        <v>391</v>
      </c>
      <c r="B87" s="62">
        <v>1</v>
      </c>
      <c r="C87" s="19" t="s">
        <v>392</v>
      </c>
      <c r="D87" s="18">
        <v>34320281.25538636</v>
      </c>
      <c r="E87" s="18">
        <v>1257966.9194463203</v>
      </c>
      <c r="F87" s="18">
        <v>3312535.3414500002</v>
      </c>
      <c r="G87" s="18">
        <v>38890783.516282678</v>
      </c>
      <c r="I87" s="88">
        <v>3341.7995380123039</v>
      </c>
      <c r="J87" s="87">
        <v>122.48947609019672</v>
      </c>
      <c r="K87" s="88">
        <v>322.54482389970792</v>
      </c>
      <c r="L87" s="89">
        <v>3786.8338380022083</v>
      </c>
      <c r="N87" s="67"/>
      <c r="O87" s="2"/>
    </row>
    <row r="88" spans="1:15">
      <c r="A88" s="6" t="s">
        <v>273</v>
      </c>
      <c r="B88" s="62">
        <v>16</v>
      </c>
      <c r="C88" s="19" t="s">
        <v>274</v>
      </c>
      <c r="D88" s="18">
        <v>5446694.9120744681</v>
      </c>
      <c r="E88" s="18">
        <v>631575.87462522532</v>
      </c>
      <c r="F88" s="18">
        <v>602465.54260000004</v>
      </c>
      <c r="G88" s="18">
        <v>6680736.3292996939</v>
      </c>
      <c r="I88" s="87">
        <v>1316.5808344390787</v>
      </c>
      <c r="J88" s="87">
        <v>152.66518603462058</v>
      </c>
      <c r="K88" s="87">
        <v>145.62860589799374</v>
      </c>
      <c r="L88" s="90">
        <v>1614.874626371693</v>
      </c>
      <c r="N88" s="67"/>
      <c r="O88" s="2"/>
    </row>
    <row r="89" spans="1:15">
      <c r="A89" s="6" t="s">
        <v>451</v>
      </c>
      <c r="B89" s="62">
        <v>11</v>
      </c>
      <c r="C89" s="19" t="s">
        <v>452</v>
      </c>
      <c r="D89" s="18">
        <v>2565767.582772152</v>
      </c>
      <c r="E89" s="18">
        <v>3846866.2767040306</v>
      </c>
      <c r="F89" s="18">
        <v>321768.75090000004</v>
      </c>
      <c r="G89" s="18">
        <v>6734402.6103761829</v>
      </c>
      <c r="I89" s="87">
        <v>1260.8194509936866</v>
      </c>
      <c r="J89" s="88">
        <v>1890.3519787243395</v>
      </c>
      <c r="K89" s="87">
        <v>158.11732230958233</v>
      </c>
      <c r="L89" s="89">
        <v>3309.2887520276086</v>
      </c>
      <c r="N89" s="67"/>
      <c r="O89" s="2"/>
    </row>
    <row r="90" spans="1:15">
      <c r="A90" s="6" t="s">
        <v>185</v>
      </c>
      <c r="B90" s="62">
        <v>19</v>
      </c>
      <c r="C90" s="19" t="s">
        <v>186</v>
      </c>
      <c r="D90" s="18">
        <v>29911152.592312504</v>
      </c>
      <c r="E90" s="18">
        <v>7404606.4373919023</v>
      </c>
      <c r="F90" s="18">
        <v>3760345.0286500002</v>
      </c>
      <c r="G90" s="18">
        <v>41076104.058354408</v>
      </c>
      <c r="I90" s="87">
        <v>1544.120210227273</v>
      </c>
      <c r="J90" s="88">
        <v>382.25215205161851</v>
      </c>
      <c r="K90" s="87">
        <v>194.12240094213001</v>
      </c>
      <c r="L90" s="90">
        <v>2120.4947632210215</v>
      </c>
      <c r="N90" s="67"/>
      <c r="O90" s="2"/>
    </row>
    <row r="91" spans="1:15">
      <c r="A91" s="6" t="s">
        <v>85</v>
      </c>
      <c r="B91" s="62">
        <v>19</v>
      </c>
      <c r="C91" s="19" t="s">
        <v>86</v>
      </c>
      <c r="D91" s="18">
        <v>13167305.70477907</v>
      </c>
      <c r="E91" s="18">
        <v>1403818.6169035041</v>
      </c>
      <c r="F91" s="18">
        <v>1056142.6790499999</v>
      </c>
      <c r="G91" s="18">
        <v>15627267.000732575</v>
      </c>
      <c r="I91" s="88">
        <v>1712.0407885553334</v>
      </c>
      <c r="J91" s="87">
        <v>182.52744986393242</v>
      </c>
      <c r="K91" s="87">
        <v>137.32189299830969</v>
      </c>
      <c r="L91" s="90">
        <v>2031.8901314175757</v>
      </c>
      <c r="N91" s="67"/>
      <c r="O91" s="2"/>
    </row>
    <row r="92" spans="1:15">
      <c r="A92" s="6" t="s">
        <v>115</v>
      </c>
      <c r="B92" s="62">
        <v>17</v>
      </c>
      <c r="C92" s="19" t="s">
        <v>116</v>
      </c>
      <c r="D92" s="18">
        <v>33193202.762278482</v>
      </c>
      <c r="E92" s="18">
        <v>3714158.2858034354</v>
      </c>
      <c r="F92" s="18">
        <v>2860382.7111</v>
      </c>
      <c r="G92" s="18">
        <v>39767743.759181917</v>
      </c>
      <c r="I92" s="87">
        <v>1700.9942995940598</v>
      </c>
      <c r="J92" s="87">
        <v>190.33300634433922</v>
      </c>
      <c r="K92" s="87">
        <v>146.58105519626935</v>
      </c>
      <c r="L92" s="90">
        <v>2037.9083611346682</v>
      </c>
      <c r="N92" s="67"/>
      <c r="O92" s="2"/>
    </row>
    <row r="93" spans="1:15">
      <c r="A93" s="6" t="s">
        <v>385</v>
      </c>
      <c r="B93" s="62">
        <v>1</v>
      </c>
      <c r="C93" s="19" t="s">
        <v>386</v>
      </c>
      <c r="D93" s="18">
        <v>69729018.314478248</v>
      </c>
      <c r="E93" s="18">
        <v>5518489.5364127373</v>
      </c>
      <c r="F93" s="18">
        <v>6522220.1092499997</v>
      </c>
      <c r="G93" s="18">
        <v>81769727.960140973</v>
      </c>
      <c r="I93" s="88">
        <v>1824.8414936661759</v>
      </c>
      <c r="J93" s="87">
        <v>144.4214895295265</v>
      </c>
      <c r="K93" s="87">
        <v>170.68959486142734</v>
      </c>
      <c r="L93" s="90">
        <v>2139.9525780571294</v>
      </c>
      <c r="N93" s="67"/>
      <c r="O93" s="2"/>
    </row>
    <row r="94" spans="1:15">
      <c r="A94" s="6" t="s">
        <v>309</v>
      </c>
      <c r="B94" s="62">
        <v>13</v>
      </c>
      <c r="C94" s="19" t="s">
        <v>310</v>
      </c>
      <c r="D94" s="18">
        <v>12531889.319538463</v>
      </c>
      <c r="E94" s="18">
        <v>2427923.299025164</v>
      </c>
      <c r="F94" s="18">
        <v>1609855.3913499999</v>
      </c>
      <c r="G94" s="18">
        <v>16569668.009913625</v>
      </c>
      <c r="I94" s="87">
        <v>1364.5349868835435</v>
      </c>
      <c r="J94" s="87">
        <v>264.36447071267031</v>
      </c>
      <c r="K94" s="87">
        <v>175.28913233340592</v>
      </c>
      <c r="L94" s="90">
        <v>1804.1885899296194</v>
      </c>
      <c r="N94" s="67"/>
      <c r="O94" s="2"/>
    </row>
    <row r="95" spans="1:15">
      <c r="A95" s="6" t="s">
        <v>373</v>
      </c>
      <c r="B95" s="62">
        <v>6</v>
      </c>
      <c r="C95" s="19" t="s">
        <v>374</v>
      </c>
      <c r="D95" s="18">
        <v>2034141.8763033703</v>
      </c>
      <c r="E95" s="18">
        <v>610167.57730424393</v>
      </c>
      <c r="F95" s="18">
        <v>309786.14524999994</v>
      </c>
      <c r="G95" s="18">
        <v>2954095.5988576142</v>
      </c>
      <c r="I95" s="87">
        <v>1163.0313758166783</v>
      </c>
      <c r="J95" s="88">
        <v>348.86653933919035</v>
      </c>
      <c r="K95" s="87">
        <v>177.1218669239565</v>
      </c>
      <c r="L95" s="90">
        <v>1689.0197820798251</v>
      </c>
      <c r="N95" s="67"/>
      <c r="O95" s="2"/>
    </row>
    <row r="96" spans="1:15">
      <c r="A96" s="6" t="s">
        <v>357</v>
      </c>
      <c r="B96" s="62">
        <v>13</v>
      </c>
      <c r="C96" s="19" t="s">
        <v>358</v>
      </c>
      <c r="D96" s="18">
        <v>1666479.5007157894</v>
      </c>
      <c r="E96" s="18">
        <v>431597.49472223985</v>
      </c>
      <c r="F96" s="18">
        <v>226692.81234999999</v>
      </c>
      <c r="G96" s="18">
        <v>2324769.8077880288</v>
      </c>
      <c r="I96" s="87">
        <v>1094.2084705947402</v>
      </c>
      <c r="J96" s="87">
        <v>283.38640493909378</v>
      </c>
      <c r="K96" s="87">
        <v>148.84623266579121</v>
      </c>
      <c r="L96" s="90">
        <v>1526.441108199625</v>
      </c>
      <c r="N96" s="67"/>
      <c r="O96" s="2"/>
    </row>
    <row r="97" spans="1:15">
      <c r="A97" s="6" t="s">
        <v>477</v>
      </c>
      <c r="B97" s="62">
        <v>1</v>
      </c>
      <c r="C97" s="19" t="s">
        <v>478</v>
      </c>
      <c r="D97" s="18">
        <v>87564792.06278874</v>
      </c>
      <c r="E97" s="18">
        <v>5259440.9886729401</v>
      </c>
      <c r="F97" s="18">
        <v>8861445.7262500022</v>
      </c>
      <c r="G97" s="18">
        <v>101685678.77771169</v>
      </c>
      <c r="I97" s="88">
        <v>2127.7346567232526</v>
      </c>
      <c r="J97" s="87">
        <v>127.79902290598581</v>
      </c>
      <c r="K97" s="88">
        <v>215.32404447319828</v>
      </c>
      <c r="L97" s="89">
        <v>2470.8577241024368</v>
      </c>
      <c r="N97" s="67"/>
      <c r="O97" s="2"/>
    </row>
    <row r="98" spans="1:15">
      <c r="A98" s="6" t="s">
        <v>513</v>
      </c>
      <c r="B98" s="62">
        <v>12</v>
      </c>
      <c r="C98" s="19" t="s">
        <v>514</v>
      </c>
      <c r="D98" s="18">
        <v>11622269.339888889</v>
      </c>
      <c r="E98" s="18">
        <v>1913276.0481165785</v>
      </c>
      <c r="F98" s="18">
        <v>1690831.4827000001</v>
      </c>
      <c r="G98" s="18">
        <v>15226376.870705467</v>
      </c>
      <c r="I98" s="87">
        <v>1199.5323913601908</v>
      </c>
      <c r="J98" s="87">
        <v>197.4688872036927</v>
      </c>
      <c r="K98" s="87">
        <v>174.51042240685314</v>
      </c>
      <c r="L98" s="90">
        <v>1571.5117009707367</v>
      </c>
      <c r="N98" s="67"/>
      <c r="O98" s="2"/>
    </row>
    <row r="99" spans="1:15">
      <c r="A99" s="6" t="s">
        <v>539</v>
      </c>
      <c r="B99" s="62">
        <v>19</v>
      </c>
      <c r="C99" s="19" t="s">
        <v>540</v>
      </c>
      <c r="D99" s="18">
        <v>11215353.508460527</v>
      </c>
      <c r="E99" s="18">
        <v>5024903.9517038763</v>
      </c>
      <c r="F99" s="18">
        <v>4378871.7123000007</v>
      </c>
      <c r="G99" s="18">
        <v>20619129.172464404</v>
      </c>
      <c r="I99" s="87">
        <v>1643.997875763783</v>
      </c>
      <c r="J99" s="88">
        <v>736.57343179476345</v>
      </c>
      <c r="K99" s="88">
        <v>641.87506776605107</v>
      </c>
      <c r="L99" s="89">
        <v>3022.4463753245977</v>
      </c>
      <c r="N99" s="67"/>
      <c r="O99" s="2"/>
    </row>
    <row r="100" spans="1:15">
      <c r="A100" s="6" t="s">
        <v>193</v>
      </c>
      <c r="B100" s="62">
        <v>11</v>
      </c>
      <c r="C100" s="19" t="s">
        <v>194</v>
      </c>
      <c r="D100" s="18">
        <v>8838044.8387578949</v>
      </c>
      <c r="E100" s="18">
        <v>1521743.3892694744</v>
      </c>
      <c r="F100" s="18">
        <v>983180.81415000022</v>
      </c>
      <c r="G100" s="18">
        <v>11342969.04217737</v>
      </c>
      <c r="I100" s="87">
        <v>1182.3471356197854</v>
      </c>
      <c r="J100" s="87">
        <v>203.57771093906013</v>
      </c>
      <c r="K100" s="87">
        <v>131.52920590635455</v>
      </c>
      <c r="L100" s="90">
        <v>1517.4540524652</v>
      </c>
      <c r="N100" s="67"/>
      <c r="O100" s="2"/>
    </row>
    <row r="101" spans="1:15">
      <c r="A101" s="6" t="s">
        <v>99</v>
      </c>
      <c r="B101" s="62">
        <v>13</v>
      </c>
      <c r="C101" s="19" t="s">
        <v>100</v>
      </c>
      <c r="D101" s="18">
        <v>1099939.4242417582</v>
      </c>
      <c r="E101" s="18">
        <v>451758.15286829561</v>
      </c>
      <c r="F101" s="18">
        <v>259451.00530000002</v>
      </c>
      <c r="G101" s="18">
        <v>1811148.5824100538</v>
      </c>
      <c r="I101" s="87">
        <v>1062.7434050645006</v>
      </c>
      <c r="J101" s="88">
        <v>436.4813071191262</v>
      </c>
      <c r="K101" s="88">
        <v>250.6772998067633</v>
      </c>
      <c r="L101" s="90">
        <v>1749.9020119903901</v>
      </c>
      <c r="N101" s="67"/>
      <c r="O101" s="2"/>
    </row>
    <row r="102" spans="1:15">
      <c r="A102" s="6" t="s">
        <v>313</v>
      </c>
      <c r="B102" s="62">
        <v>4</v>
      </c>
      <c r="C102" s="19" t="s">
        <v>314</v>
      </c>
      <c r="D102" s="18">
        <v>9462741.8251304347</v>
      </c>
      <c r="E102" s="18">
        <v>891897.17732656491</v>
      </c>
      <c r="F102" s="18">
        <v>1119082.0666000003</v>
      </c>
      <c r="G102" s="18">
        <v>11473721.069057001</v>
      </c>
      <c r="I102" s="87">
        <v>1398.5725428806436</v>
      </c>
      <c r="J102" s="87">
        <v>131.82045186617867</v>
      </c>
      <c r="K102" s="87">
        <v>165.39788155483302</v>
      </c>
      <c r="L102" s="90">
        <v>1695.7908763016555</v>
      </c>
      <c r="N102" s="67"/>
      <c r="O102" s="2"/>
    </row>
    <row r="103" spans="1:15">
      <c r="A103" s="6" t="s">
        <v>409</v>
      </c>
      <c r="B103" s="62">
        <v>16</v>
      </c>
      <c r="C103" s="19" t="s">
        <v>410</v>
      </c>
      <c r="D103" s="18">
        <v>73511945.466269672</v>
      </c>
      <c r="E103" s="18">
        <v>12882953.960942814</v>
      </c>
      <c r="F103" s="18">
        <v>7694510.8734499998</v>
      </c>
      <c r="G103" s="18">
        <v>94089410.300662488</v>
      </c>
      <c r="I103" s="87">
        <v>1522.1440204217761</v>
      </c>
      <c r="J103" s="87">
        <v>266.75543971307206</v>
      </c>
      <c r="K103" s="87">
        <v>159.32313642095454</v>
      </c>
      <c r="L103" s="90">
        <v>1948.2225965558025</v>
      </c>
      <c r="N103" s="67"/>
      <c r="O103" s="2"/>
    </row>
    <row r="104" spans="1:15">
      <c r="A104" s="6" t="s">
        <v>419</v>
      </c>
      <c r="B104" s="62">
        <v>19</v>
      </c>
      <c r="C104" s="19" t="s">
        <v>420</v>
      </c>
      <c r="D104" s="18">
        <v>5752479.7571012648</v>
      </c>
      <c r="E104" s="18">
        <v>728294.44027113868</v>
      </c>
      <c r="F104" s="18">
        <v>2403384.9903999995</v>
      </c>
      <c r="G104" s="18">
        <v>8884159.1877724025</v>
      </c>
      <c r="I104" s="87">
        <v>1434.1759553979718</v>
      </c>
      <c r="J104" s="87">
        <v>181.57428079559679</v>
      </c>
      <c r="K104" s="88">
        <v>599.198451857392</v>
      </c>
      <c r="L104" s="89">
        <v>2214.9486880509603</v>
      </c>
      <c r="N104" s="67"/>
      <c r="O104" s="2"/>
    </row>
    <row r="105" spans="1:15">
      <c r="A105" s="6" t="s">
        <v>229</v>
      </c>
      <c r="B105" s="62">
        <v>13</v>
      </c>
      <c r="C105" s="19" t="s">
        <v>230</v>
      </c>
      <c r="D105" s="18">
        <v>3046892.6796428566</v>
      </c>
      <c r="E105" s="18">
        <v>619170.00667415152</v>
      </c>
      <c r="F105" s="18">
        <v>458195.74164999998</v>
      </c>
      <c r="G105" s="18">
        <v>4124258.4279670082</v>
      </c>
      <c r="I105" s="87">
        <v>1219.2447697650487</v>
      </c>
      <c r="J105" s="87">
        <v>247.76710951346598</v>
      </c>
      <c r="K105" s="87">
        <v>183.35163731492597</v>
      </c>
      <c r="L105" s="90">
        <v>1650.3635165934406</v>
      </c>
      <c r="N105" s="67"/>
      <c r="O105" s="2"/>
    </row>
    <row r="106" spans="1:15">
      <c r="A106" s="6" t="s">
        <v>351</v>
      </c>
      <c r="B106" s="62">
        <v>12</v>
      </c>
      <c r="C106" s="19" t="s">
        <v>352</v>
      </c>
      <c r="D106" s="18">
        <v>23671081.380428571</v>
      </c>
      <c r="E106" s="18">
        <v>2165613.6909382679</v>
      </c>
      <c r="F106" s="18">
        <v>1785878.6738499999</v>
      </c>
      <c r="G106" s="18">
        <v>27622573.745216839</v>
      </c>
      <c r="I106" s="87">
        <v>1563.8927973327545</v>
      </c>
      <c r="J106" s="87">
        <v>143.07701446473757</v>
      </c>
      <c r="K106" s="87">
        <v>117.98881301863108</v>
      </c>
      <c r="L106" s="90">
        <v>1824.9586248161231</v>
      </c>
      <c r="N106" s="67"/>
      <c r="O106" s="2"/>
    </row>
    <row r="107" spans="1:15">
      <c r="A107" s="6" t="s">
        <v>239</v>
      </c>
      <c r="B107" s="62">
        <v>15</v>
      </c>
      <c r="C107" s="19" t="s">
        <v>240</v>
      </c>
      <c r="D107" s="18">
        <v>2506855.8943548384</v>
      </c>
      <c r="E107" s="18">
        <v>398526.82326593151</v>
      </c>
      <c r="F107" s="18">
        <v>438821.75880000001</v>
      </c>
      <c r="G107" s="18">
        <v>3344204.4764207699</v>
      </c>
      <c r="I107" s="87">
        <v>1244.0972180421033</v>
      </c>
      <c r="J107" s="87">
        <v>197.78006117415956</v>
      </c>
      <c r="K107" s="88">
        <v>217.77754779156328</v>
      </c>
      <c r="L107" s="90">
        <v>1659.6548270078263</v>
      </c>
      <c r="N107" s="67"/>
      <c r="O107" s="2"/>
    </row>
    <row r="108" spans="1:15">
      <c r="A108" s="6" t="s">
        <v>333</v>
      </c>
      <c r="B108" s="62">
        <v>2</v>
      </c>
      <c r="C108" s="19" t="s">
        <v>334</v>
      </c>
      <c r="D108" s="18">
        <v>2911152.5163243241</v>
      </c>
      <c r="E108" s="18">
        <v>1475111.3573479995</v>
      </c>
      <c r="F108" s="18">
        <v>355385.99665000004</v>
      </c>
      <c r="G108" s="18">
        <v>4741649.8703223234</v>
      </c>
      <c r="I108" s="87">
        <v>1319.0541532960235</v>
      </c>
      <c r="J108" s="88">
        <v>668.3785035559581</v>
      </c>
      <c r="K108" s="87">
        <v>161.02673160398734</v>
      </c>
      <c r="L108" s="90">
        <v>2148.459388455969</v>
      </c>
      <c r="N108" s="67"/>
      <c r="O108" s="2"/>
    </row>
    <row r="109" spans="1:15">
      <c r="A109" s="6" t="s">
        <v>167</v>
      </c>
      <c r="B109" s="62">
        <v>8</v>
      </c>
      <c r="C109" s="19" t="s">
        <v>168</v>
      </c>
      <c r="D109" s="18">
        <v>82179954.180287227</v>
      </c>
      <c r="E109" s="18">
        <v>8178614.9359001517</v>
      </c>
      <c r="F109" s="18">
        <v>8119085.6922000023</v>
      </c>
      <c r="G109" s="18">
        <v>98477654.808387384</v>
      </c>
      <c r="I109" s="87">
        <v>1627.3258253522224</v>
      </c>
      <c r="J109" s="87">
        <v>161.95277100792379</v>
      </c>
      <c r="K109" s="87">
        <v>160.77397410297033</v>
      </c>
      <c r="L109" s="90">
        <v>1950.0525704631166</v>
      </c>
      <c r="N109" s="67"/>
      <c r="O109" s="2"/>
    </row>
    <row r="110" spans="1:15">
      <c r="A110" s="6" t="s">
        <v>163</v>
      </c>
      <c r="B110" s="62">
        <v>8</v>
      </c>
      <c r="C110" s="19" t="s">
        <v>164</v>
      </c>
      <c r="D110" s="18">
        <v>126778034.60373032</v>
      </c>
      <c r="E110" s="18">
        <v>18789987.54392495</v>
      </c>
      <c r="F110" s="18">
        <v>12178017.229150003</v>
      </c>
      <c r="G110" s="18">
        <v>157746039.37680528</v>
      </c>
      <c r="I110" s="87">
        <v>1607.2266050168651</v>
      </c>
      <c r="J110" s="87">
        <v>238.20978123637107</v>
      </c>
      <c r="K110" s="87">
        <v>154.38662815859536</v>
      </c>
      <c r="L110" s="90">
        <v>1999.8230144118315</v>
      </c>
      <c r="N110" s="67"/>
      <c r="O110" s="2"/>
    </row>
    <row r="111" spans="1:15">
      <c r="A111" s="6" t="s">
        <v>235</v>
      </c>
      <c r="B111" s="62">
        <v>15</v>
      </c>
      <c r="C111" s="19" t="s">
        <v>236</v>
      </c>
      <c r="D111" s="18">
        <v>8914345.5502921324</v>
      </c>
      <c r="E111" s="18">
        <v>1092072.8242688067</v>
      </c>
      <c r="F111" s="18">
        <v>1471379.6592999999</v>
      </c>
      <c r="G111" s="18">
        <v>11477798.033860939</v>
      </c>
      <c r="I111" s="87">
        <v>1438.0296096615796</v>
      </c>
      <c r="J111" s="87">
        <v>176.16919249375815</v>
      </c>
      <c r="K111" s="88">
        <v>237.35758336828519</v>
      </c>
      <c r="L111" s="90">
        <v>1851.556385523623</v>
      </c>
      <c r="N111" s="67"/>
      <c r="O111" s="2"/>
    </row>
    <row r="112" spans="1:15">
      <c r="A112" s="6" t="s">
        <v>369</v>
      </c>
      <c r="B112" s="62">
        <v>15</v>
      </c>
      <c r="C112" s="19" t="s">
        <v>370</v>
      </c>
      <c r="D112" s="18">
        <v>8847314.5208764039</v>
      </c>
      <c r="E112" s="18">
        <v>1766288.1523919746</v>
      </c>
      <c r="F112" s="18">
        <v>1045027.42515</v>
      </c>
      <c r="G112" s="18">
        <v>11658630.098418377</v>
      </c>
      <c r="I112" s="87">
        <v>1389.339591846169</v>
      </c>
      <c r="J112" s="87">
        <v>277.36937066456886</v>
      </c>
      <c r="K112" s="87">
        <v>164.10606550722363</v>
      </c>
      <c r="L112" s="90">
        <v>1830.8150280179614</v>
      </c>
      <c r="N112" s="67"/>
      <c r="O112" s="2"/>
    </row>
    <row r="113" spans="1:15">
      <c r="A113" s="6" t="s">
        <v>169</v>
      </c>
      <c r="B113" s="62">
        <v>18</v>
      </c>
      <c r="C113" s="19" t="s">
        <v>170</v>
      </c>
      <c r="D113" s="18">
        <v>9630326.3363617007</v>
      </c>
      <c r="E113" s="18">
        <v>3209385.6972781303</v>
      </c>
      <c r="F113" s="18">
        <v>1268387.3022500002</v>
      </c>
      <c r="G113" s="18">
        <v>14108099.335889831</v>
      </c>
      <c r="I113" s="87">
        <v>1270.1564674705487</v>
      </c>
      <c r="J113" s="88">
        <v>423.29012098102481</v>
      </c>
      <c r="K113" s="87">
        <v>167.28927753231341</v>
      </c>
      <c r="L113" s="90">
        <v>1860.7358659838869</v>
      </c>
      <c r="N113" s="67"/>
      <c r="O113" s="2"/>
    </row>
    <row r="114" spans="1:15">
      <c r="A114" s="6" t="s">
        <v>441</v>
      </c>
      <c r="B114" s="62">
        <v>6</v>
      </c>
      <c r="C114" s="19" t="s">
        <v>442</v>
      </c>
      <c r="D114" s="18">
        <v>2631369.1562307691</v>
      </c>
      <c r="E114" s="18">
        <v>705918.93567083555</v>
      </c>
      <c r="F114" s="18">
        <v>881411.24795000011</v>
      </c>
      <c r="G114" s="18">
        <v>4218699.3398516048</v>
      </c>
      <c r="I114" s="87">
        <v>1257.824644469775</v>
      </c>
      <c r="J114" s="88">
        <v>337.4373497470533</v>
      </c>
      <c r="K114" s="88">
        <v>421.32468831261957</v>
      </c>
      <c r="L114" s="90">
        <v>2016.5866825294479</v>
      </c>
      <c r="N114" s="67"/>
      <c r="O114" s="2"/>
    </row>
    <row r="115" spans="1:15">
      <c r="A115" s="6" t="s">
        <v>529</v>
      </c>
      <c r="B115" s="62">
        <v>11</v>
      </c>
      <c r="C115" s="19" t="s">
        <v>530</v>
      </c>
      <c r="D115" s="18">
        <v>199555527.27222222</v>
      </c>
      <c r="E115" s="18">
        <v>23279841.077853076</v>
      </c>
      <c r="F115" s="18">
        <v>23147719.145300001</v>
      </c>
      <c r="G115" s="18">
        <v>245983087.49537531</v>
      </c>
      <c r="I115" s="87">
        <v>1609.0462685530856</v>
      </c>
      <c r="J115" s="87">
        <v>187.70886444919068</v>
      </c>
      <c r="K115" s="87">
        <v>186.64354541005153</v>
      </c>
      <c r="L115" s="90">
        <v>1983.3986784123279</v>
      </c>
      <c r="N115" s="67"/>
      <c r="O115" s="2"/>
    </row>
    <row r="116" spans="1:15">
      <c r="A116" s="6" t="s">
        <v>67</v>
      </c>
      <c r="B116" s="62">
        <v>14</v>
      </c>
      <c r="C116" s="19" t="s">
        <v>68</v>
      </c>
      <c r="D116" s="18">
        <v>4400594.2521428578</v>
      </c>
      <c r="E116" s="18">
        <v>575907.1494130278</v>
      </c>
      <c r="F116" s="18">
        <v>652103.05374999996</v>
      </c>
      <c r="G116" s="18">
        <v>5628604.4553058855</v>
      </c>
      <c r="I116" s="87">
        <v>1301.5658835086831</v>
      </c>
      <c r="J116" s="87">
        <v>170.33633523011767</v>
      </c>
      <c r="K116" s="87">
        <v>192.87283459035788</v>
      </c>
      <c r="L116" s="90">
        <v>1664.7750533291587</v>
      </c>
      <c r="N116" s="67"/>
      <c r="O116" s="2"/>
    </row>
    <row r="117" spans="1:15">
      <c r="A117" s="6" t="s">
        <v>181</v>
      </c>
      <c r="B117" s="62">
        <v>14</v>
      </c>
      <c r="C117" s="19" t="s">
        <v>182</v>
      </c>
      <c r="D117" s="18">
        <v>26174728.36789285</v>
      </c>
      <c r="E117" s="18">
        <v>2964771.9073248613</v>
      </c>
      <c r="F117" s="18">
        <v>2930628.8483500006</v>
      </c>
      <c r="G117" s="18">
        <v>32070129.123567712</v>
      </c>
      <c r="I117" s="87">
        <v>1324.699041848922</v>
      </c>
      <c r="J117" s="87">
        <v>150.04665759020503</v>
      </c>
      <c r="K117" s="87">
        <v>148.31868254213273</v>
      </c>
      <c r="L117" s="90">
        <v>1623.0643819812597</v>
      </c>
      <c r="N117" s="67"/>
      <c r="O117" s="2"/>
    </row>
    <row r="118" spans="1:15">
      <c r="A118" s="6" t="s">
        <v>379</v>
      </c>
      <c r="B118" s="62">
        <v>2</v>
      </c>
      <c r="C118" s="19" t="s">
        <v>380</v>
      </c>
      <c r="D118" s="18">
        <v>1750271.6832452831</v>
      </c>
      <c r="E118" s="18">
        <v>205961.75865776491</v>
      </c>
      <c r="F118" s="18">
        <v>1039847.7750500001</v>
      </c>
      <c r="G118" s="18">
        <v>2996081.216953048</v>
      </c>
      <c r="I118" s="88">
        <v>1844.3326483090443</v>
      </c>
      <c r="J118" s="87">
        <v>217.03030417045827</v>
      </c>
      <c r="K118" s="88">
        <v>1095.730005321391</v>
      </c>
      <c r="L118" s="89">
        <v>3157.0929578008936</v>
      </c>
      <c r="N118" s="67"/>
      <c r="O118" s="2"/>
    </row>
    <row r="119" spans="1:15">
      <c r="A119" s="6" t="s">
        <v>447</v>
      </c>
      <c r="B119" s="62">
        <v>17</v>
      </c>
      <c r="C119" s="19" t="s">
        <v>448</v>
      </c>
      <c r="D119" s="18">
        <v>20325552.646135133</v>
      </c>
      <c r="E119" s="18">
        <v>4501754.757530883</v>
      </c>
      <c r="F119" s="18">
        <v>4483379.9118499998</v>
      </c>
      <c r="G119" s="18">
        <v>29310687.315516017</v>
      </c>
      <c r="I119" s="87">
        <v>1353.3226344054287</v>
      </c>
      <c r="J119" s="88">
        <v>299.73731656773975</v>
      </c>
      <c r="K119" s="88">
        <v>298.5138765463746</v>
      </c>
      <c r="L119" s="90">
        <v>1951.5738275195431</v>
      </c>
      <c r="N119" s="67"/>
      <c r="O119" s="2"/>
    </row>
    <row r="120" spans="1:15">
      <c r="A120" s="6" t="s">
        <v>389</v>
      </c>
      <c r="B120" s="62">
        <v>12</v>
      </c>
      <c r="C120" s="19" t="s">
        <v>390</v>
      </c>
      <c r="D120" s="18">
        <v>8015689.7361910101</v>
      </c>
      <c r="E120" s="18">
        <v>935265.15496611188</v>
      </c>
      <c r="F120" s="18">
        <v>859933.9236000001</v>
      </c>
      <c r="G120" s="18">
        <v>9810888.8147571217</v>
      </c>
      <c r="I120" s="87">
        <v>1250.6927346217835</v>
      </c>
      <c r="J120" s="87">
        <v>145.92996644813729</v>
      </c>
      <c r="K120" s="87">
        <v>134.17599057575285</v>
      </c>
      <c r="L120" s="90">
        <v>1530.7986916456734</v>
      </c>
      <c r="N120" s="67"/>
      <c r="O120" s="2"/>
    </row>
    <row r="121" spans="1:15">
      <c r="A121" s="6" t="s">
        <v>25</v>
      </c>
      <c r="B121" s="62">
        <v>13</v>
      </c>
      <c r="C121" s="19" t="s">
        <v>26</v>
      </c>
      <c r="D121" s="18">
        <v>1334129.0519999997</v>
      </c>
      <c r="E121" s="18">
        <v>599842.49405898526</v>
      </c>
      <c r="F121" s="18">
        <v>226071.63920000001</v>
      </c>
      <c r="G121" s="18">
        <v>2160043.185258985</v>
      </c>
      <c r="I121" s="87">
        <v>1136.3961260647357</v>
      </c>
      <c r="J121" s="88">
        <v>510.93909204342867</v>
      </c>
      <c r="K121" s="87">
        <v>192.5652804088586</v>
      </c>
      <c r="L121" s="90">
        <v>1839.9004985170229</v>
      </c>
      <c r="N121" s="67"/>
      <c r="O121" s="2"/>
    </row>
    <row r="122" spans="1:15">
      <c r="A122" s="6" t="s">
        <v>175</v>
      </c>
      <c r="B122" s="62">
        <v>7</v>
      </c>
      <c r="C122" s="19" t="s">
        <v>176</v>
      </c>
      <c r="D122" s="18">
        <v>5905806.2139255311</v>
      </c>
      <c r="E122" s="18">
        <v>2100026.8912877762</v>
      </c>
      <c r="F122" s="18">
        <v>586186.81154999998</v>
      </c>
      <c r="G122" s="18">
        <v>8592019.9167633075</v>
      </c>
      <c r="I122" s="87">
        <v>1435.5387005166581</v>
      </c>
      <c r="J122" s="88">
        <v>510.4586512610054</v>
      </c>
      <c r="K122" s="87">
        <v>142.48585599173552</v>
      </c>
      <c r="L122" s="90">
        <v>2088.4832077693991</v>
      </c>
      <c r="N122" s="67"/>
      <c r="O122" s="2"/>
    </row>
    <row r="123" spans="1:15">
      <c r="A123" s="6" t="s">
        <v>145</v>
      </c>
      <c r="B123" s="62">
        <v>17</v>
      </c>
      <c r="C123" s="19" t="s">
        <v>146</v>
      </c>
      <c r="D123" s="18">
        <v>2654073.8504526317</v>
      </c>
      <c r="E123" s="18">
        <v>567558.2294842992</v>
      </c>
      <c r="F123" s="18">
        <v>358140.57175000012</v>
      </c>
      <c r="G123" s="18">
        <v>3579772.651686931</v>
      </c>
      <c r="I123" s="87">
        <v>1087.7351846117342</v>
      </c>
      <c r="J123" s="87">
        <v>232.60583175586032</v>
      </c>
      <c r="K123" s="87">
        <v>146.77892284836071</v>
      </c>
      <c r="L123" s="90">
        <v>1467.1199392159554</v>
      </c>
      <c r="N123" s="67"/>
      <c r="O123" s="2"/>
    </row>
    <row r="124" spans="1:15">
      <c r="A124" s="6" t="s">
        <v>543</v>
      </c>
      <c r="B124" s="62">
        <v>19</v>
      </c>
      <c r="C124" s="19" t="s">
        <v>544</v>
      </c>
      <c r="D124" s="18">
        <v>9922498.2526853923</v>
      </c>
      <c r="E124" s="18">
        <v>1768615.1050725786</v>
      </c>
      <c r="F124" s="18">
        <v>1479926.6028000002</v>
      </c>
      <c r="G124" s="18">
        <v>13171039.960557971</v>
      </c>
      <c r="I124" s="87">
        <v>1411.450676057666</v>
      </c>
      <c r="J124" s="87">
        <v>251.58109602739384</v>
      </c>
      <c r="K124" s="88">
        <v>210.51587522048368</v>
      </c>
      <c r="L124" s="90">
        <v>1873.5476473055435</v>
      </c>
      <c r="N124" s="67"/>
      <c r="O124" s="2"/>
    </row>
    <row r="125" spans="1:15">
      <c r="A125" s="6" t="s">
        <v>139</v>
      </c>
      <c r="B125" s="62">
        <v>2</v>
      </c>
      <c r="C125" s="19" t="s">
        <v>140</v>
      </c>
      <c r="D125" s="18">
        <v>9339880.4785774648</v>
      </c>
      <c r="E125" s="18">
        <v>887097.56713703624</v>
      </c>
      <c r="F125" s="18">
        <v>2176708.0551499999</v>
      </c>
      <c r="G125" s="18">
        <v>12403686.100864502</v>
      </c>
      <c r="I125" s="87">
        <v>1445.354453509357</v>
      </c>
      <c r="J125" s="87">
        <v>137.27910354952587</v>
      </c>
      <c r="K125" s="88">
        <v>336.84742419529556</v>
      </c>
      <c r="L125" s="90">
        <v>1919.4809812541785</v>
      </c>
      <c r="N125" s="67"/>
      <c r="O125" s="2"/>
    </row>
    <row r="126" spans="1:15">
      <c r="A126" s="6" t="s">
        <v>227</v>
      </c>
      <c r="B126" s="62">
        <v>7</v>
      </c>
      <c r="C126" s="19" t="s">
        <v>228</v>
      </c>
      <c r="D126" s="18">
        <v>190539001.24788886</v>
      </c>
      <c r="E126" s="18">
        <v>24832713.405512858</v>
      </c>
      <c r="F126" s="18">
        <v>21155762.241150003</v>
      </c>
      <c r="G126" s="18">
        <v>236527476.89455172</v>
      </c>
      <c r="I126" s="87">
        <v>1578.7079718615732</v>
      </c>
      <c r="J126" s="87">
        <v>205.75106597327814</v>
      </c>
      <c r="K126" s="87">
        <v>175.28574350749423</v>
      </c>
      <c r="L126" s="90">
        <v>1959.7447813423457</v>
      </c>
      <c r="N126" s="67"/>
      <c r="O126" s="2"/>
    </row>
    <row r="127" spans="1:15">
      <c r="A127" s="6" t="s">
        <v>21</v>
      </c>
      <c r="B127" s="62">
        <v>15</v>
      </c>
      <c r="C127" s="19" t="s">
        <v>22</v>
      </c>
      <c r="D127" s="18">
        <v>12491604.484031251</v>
      </c>
      <c r="E127" s="18">
        <v>933690.51157602773</v>
      </c>
      <c r="F127" s="18">
        <v>810664.73910000001</v>
      </c>
      <c r="G127" s="18">
        <v>14235959.734707279</v>
      </c>
      <c r="I127" s="87">
        <v>1626.087540227968</v>
      </c>
      <c r="J127" s="87">
        <v>121.5426336339531</v>
      </c>
      <c r="K127" s="87">
        <v>105.52782336631086</v>
      </c>
      <c r="L127" s="90">
        <v>1853.157997228232</v>
      </c>
      <c r="N127" s="67"/>
      <c r="O127" s="2"/>
    </row>
    <row r="128" spans="1:15">
      <c r="A128" s="6" t="s">
        <v>291</v>
      </c>
      <c r="B128" s="62">
        <v>2</v>
      </c>
      <c r="C128" s="19" t="s">
        <v>292</v>
      </c>
      <c r="D128" s="18">
        <v>11957327.53022222</v>
      </c>
      <c r="E128" s="18">
        <v>1723983.0216165492</v>
      </c>
      <c r="F128" s="18">
        <v>1461133.6630000004</v>
      </c>
      <c r="G128" s="18">
        <v>15142444.214838771</v>
      </c>
      <c r="I128" s="87">
        <v>1416.5771271439664</v>
      </c>
      <c r="J128" s="87">
        <v>204.23919223036953</v>
      </c>
      <c r="K128" s="87">
        <v>173.09959282075587</v>
      </c>
      <c r="L128" s="90">
        <v>1793.915912195092</v>
      </c>
      <c r="N128" s="67"/>
      <c r="O128" s="2"/>
    </row>
    <row r="129" spans="1:15">
      <c r="A129" s="6" t="s">
        <v>79</v>
      </c>
      <c r="B129" s="62">
        <v>11</v>
      </c>
      <c r="C129" s="19" t="s">
        <v>80</v>
      </c>
      <c r="D129" s="18">
        <v>11745990.242042551</v>
      </c>
      <c r="E129" s="18">
        <v>1466224.1944689895</v>
      </c>
      <c r="F129" s="18">
        <v>1240478.4846500002</v>
      </c>
      <c r="G129" s="18">
        <v>14452692.921161542</v>
      </c>
      <c r="I129" s="87">
        <v>1308.7454308682509</v>
      </c>
      <c r="J129" s="87">
        <v>163.3675982695253</v>
      </c>
      <c r="K129" s="87">
        <v>138.21487294150421</v>
      </c>
      <c r="L129" s="90">
        <v>1610.3279020792804</v>
      </c>
      <c r="N129" s="67"/>
      <c r="O129" s="2"/>
    </row>
    <row r="130" spans="1:15">
      <c r="A130" s="6" t="s">
        <v>393</v>
      </c>
      <c r="B130" s="62">
        <v>14</v>
      </c>
      <c r="C130" s="19" t="s">
        <v>394</v>
      </c>
      <c r="D130" s="18">
        <v>3293064.4850425529</v>
      </c>
      <c r="E130" s="18">
        <v>425340.83624950238</v>
      </c>
      <c r="F130" s="18">
        <v>596651.45274999994</v>
      </c>
      <c r="G130" s="18">
        <v>4315056.774042055</v>
      </c>
      <c r="I130" s="87">
        <v>1180.7330530808724</v>
      </c>
      <c r="J130" s="87">
        <v>152.50657448888575</v>
      </c>
      <c r="K130" s="88">
        <v>213.93024480100391</v>
      </c>
      <c r="L130" s="90">
        <v>1547.1698723707618</v>
      </c>
      <c r="N130" s="67"/>
      <c r="O130" s="2"/>
    </row>
    <row r="131" spans="1:15">
      <c r="A131" s="6" t="s">
        <v>421</v>
      </c>
      <c r="B131" s="62">
        <v>9</v>
      </c>
      <c r="C131" s="19" t="s">
        <v>422</v>
      </c>
      <c r="D131" s="18">
        <v>113387505.88500001</v>
      </c>
      <c r="E131" s="18">
        <v>25552082.427071068</v>
      </c>
      <c r="F131" s="18">
        <v>12527404.850550001</v>
      </c>
      <c r="G131" s="18">
        <v>151466993.16262108</v>
      </c>
      <c r="I131" s="87">
        <v>1553.508876596153</v>
      </c>
      <c r="J131" s="88">
        <v>350.08607479409039</v>
      </c>
      <c r="K131" s="87">
        <v>171.63649984312491</v>
      </c>
      <c r="L131" s="90">
        <v>2075.2314512333683</v>
      </c>
      <c r="N131" s="67"/>
      <c r="O131" s="2"/>
    </row>
    <row r="132" spans="1:15">
      <c r="A132" s="6" t="s">
        <v>15</v>
      </c>
      <c r="B132" s="62">
        <v>1</v>
      </c>
      <c r="C132" s="19" t="s">
        <v>16</v>
      </c>
      <c r="D132" s="18">
        <v>3414746.4957303368</v>
      </c>
      <c r="E132" s="18">
        <v>369125.38527167618</v>
      </c>
      <c r="F132" s="18">
        <v>385277.3591</v>
      </c>
      <c r="G132" s="18">
        <v>4169149.2401020131</v>
      </c>
      <c r="I132" s="87">
        <v>1394.3431995632245</v>
      </c>
      <c r="J132" s="87">
        <v>150.72494294474322</v>
      </c>
      <c r="K132" s="87">
        <v>157.32027729685586</v>
      </c>
      <c r="L132" s="90">
        <v>1702.3884198048236</v>
      </c>
      <c r="N132" s="67"/>
      <c r="O132" s="2"/>
    </row>
    <row r="133" spans="1:15">
      <c r="A133" s="6" t="s">
        <v>281</v>
      </c>
      <c r="B133" s="62">
        <v>14</v>
      </c>
      <c r="C133" s="19" t="s">
        <v>282</v>
      </c>
      <c r="D133" s="18">
        <v>20228800.841595504</v>
      </c>
      <c r="E133" s="18">
        <v>2369872.5659974609</v>
      </c>
      <c r="F133" s="18">
        <v>1827217.81755</v>
      </c>
      <c r="G133" s="18">
        <v>24425891.225142967</v>
      </c>
      <c r="I133" s="87">
        <v>1442.4415888188466</v>
      </c>
      <c r="J133" s="87">
        <v>168.98691999411443</v>
      </c>
      <c r="K133" s="87">
        <v>130.29220033870507</v>
      </c>
      <c r="L133" s="90">
        <v>1741.7207091516661</v>
      </c>
      <c r="N133" s="67"/>
      <c r="O133" s="2"/>
    </row>
    <row r="134" spans="1:15">
      <c r="A134" s="6" t="s">
        <v>223</v>
      </c>
      <c r="B134" s="62">
        <v>13</v>
      </c>
      <c r="C134" s="19" t="s">
        <v>224</v>
      </c>
      <c r="D134" s="18">
        <v>27719916.186909091</v>
      </c>
      <c r="E134" s="18">
        <v>2050188.6878243915</v>
      </c>
      <c r="F134" s="18">
        <v>2755204.6331000002</v>
      </c>
      <c r="G134" s="18">
        <v>32525309.507833481</v>
      </c>
      <c r="I134" s="87">
        <v>1477.4499619928094</v>
      </c>
      <c r="J134" s="87">
        <v>109.27346166849971</v>
      </c>
      <c r="K134" s="87">
        <v>146.85026293039124</v>
      </c>
      <c r="L134" s="90">
        <v>1733.5736865917004</v>
      </c>
      <c r="N134" s="67"/>
      <c r="O134" s="2"/>
    </row>
    <row r="135" spans="1:15">
      <c r="A135" s="6" t="s">
        <v>53</v>
      </c>
      <c r="B135" s="62">
        <v>9</v>
      </c>
      <c r="C135" s="19" t="s">
        <v>54</v>
      </c>
      <c r="D135" s="18">
        <v>4167756.5823636358</v>
      </c>
      <c r="E135" s="18">
        <v>292415.11975498992</v>
      </c>
      <c r="F135" s="18">
        <v>478882.19895000005</v>
      </c>
      <c r="G135" s="18">
        <v>4939053.901068626</v>
      </c>
      <c r="I135" s="87">
        <v>1456.239197192046</v>
      </c>
      <c r="J135" s="87">
        <v>102.17160019391682</v>
      </c>
      <c r="K135" s="87">
        <v>167.32431829140464</v>
      </c>
      <c r="L135" s="90">
        <v>1725.7351156773675</v>
      </c>
      <c r="N135" s="67"/>
      <c r="O135" s="2"/>
    </row>
    <row r="136" spans="1:15">
      <c r="A136" s="6" t="s">
        <v>399</v>
      </c>
      <c r="B136" s="62">
        <v>6</v>
      </c>
      <c r="C136" s="19" t="s">
        <v>400</v>
      </c>
      <c r="D136" s="18">
        <v>45036084.636642858</v>
      </c>
      <c r="E136" s="18">
        <v>3732057.6915054019</v>
      </c>
      <c r="F136" s="18">
        <v>4274379.6348000001</v>
      </c>
      <c r="G136" s="18">
        <v>53042521.962948263</v>
      </c>
      <c r="I136" s="88">
        <v>1822.5116197904924</v>
      </c>
      <c r="J136" s="87">
        <v>151.0281935779775</v>
      </c>
      <c r="K136" s="87">
        <v>172.9747737768605</v>
      </c>
      <c r="L136" s="90">
        <v>2146.5145871453306</v>
      </c>
      <c r="N136" s="67"/>
      <c r="O136" s="2"/>
    </row>
    <row r="137" spans="1:15">
      <c r="A137" s="6" t="s">
        <v>127</v>
      </c>
      <c r="B137" s="62">
        <v>11</v>
      </c>
      <c r="C137" s="19" t="s">
        <v>128</v>
      </c>
      <c r="D137" s="18">
        <v>13267247.888892855</v>
      </c>
      <c r="E137" s="18">
        <v>1991470.6399893556</v>
      </c>
      <c r="F137" s="18">
        <v>1775048.1201999995</v>
      </c>
      <c r="G137" s="18">
        <v>17033766.64908221</v>
      </c>
      <c r="I137" s="87">
        <v>1466.1562480818716</v>
      </c>
      <c r="J137" s="87">
        <v>220.07632224437569</v>
      </c>
      <c r="K137" s="87">
        <v>196.15958892695321</v>
      </c>
      <c r="L137" s="90">
        <v>1882.3921592532004</v>
      </c>
      <c r="N137" s="67"/>
      <c r="O137" s="2"/>
    </row>
    <row r="138" spans="1:15">
      <c r="A138" s="6" t="s">
        <v>57</v>
      </c>
      <c r="B138" s="62">
        <v>16</v>
      </c>
      <c r="C138" s="19" t="s">
        <v>58</v>
      </c>
      <c r="D138" s="18">
        <v>863265.11438297853</v>
      </c>
      <c r="E138" s="18">
        <v>289383.76074112236</v>
      </c>
      <c r="F138" s="18">
        <v>320497.44484999997</v>
      </c>
      <c r="G138" s="18">
        <v>1473146.3199741007</v>
      </c>
      <c r="I138" s="87">
        <v>1265.7846251949832</v>
      </c>
      <c r="J138" s="88">
        <v>424.31636472305331</v>
      </c>
      <c r="K138" s="88">
        <v>469.93760241935479</v>
      </c>
      <c r="L138" s="90">
        <v>2160.038592337391</v>
      </c>
      <c r="N138" s="67"/>
      <c r="O138" s="2"/>
    </row>
    <row r="139" spans="1:15">
      <c r="A139" s="6" t="s">
        <v>129</v>
      </c>
      <c r="B139" s="62">
        <v>12</v>
      </c>
      <c r="C139" s="19" t="s">
        <v>130</v>
      </c>
      <c r="D139" s="18">
        <v>13402412.79010714</v>
      </c>
      <c r="E139" s="18">
        <v>4217565.6400469402</v>
      </c>
      <c r="F139" s="18">
        <v>1985312.3513500001</v>
      </c>
      <c r="G139" s="18">
        <v>19605290.78150408</v>
      </c>
      <c r="I139" s="87">
        <v>1310.3649579690205</v>
      </c>
      <c r="J139" s="88">
        <v>412.35487290251666</v>
      </c>
      <c r="K139" s="87">
        <v>194.10562684298006</v>
      </c>
      <c r="L139" s="90">
        <v>1916.8254577145169</v>
      </c>
      <c r="N139" s="67"/>
      <c r="O139" s="2"/>
    </row>
    <row r="140" spans="1:15">
      <c r="A140" s="6" t="s">
        <v>257</v>
      </c>
      <c r="B140" s="62">
        <v>2</v>
      </c>
      <c r="C140" s="19" t="s">
        <v>258</v>
      </c>
      <c r="D140" s="18">
        <v>37577224.094739124</v>
      </c>
      <c r="E140" s="18">
        <v>3465003.029374741</v>
      </c>
      <c r="F140" s="18">
        <v>3126185.7362500005</v>
      </c>
      <c r="G140" s="18">
        <v>44168412.860363863</v>
      </c>
      <c r="I140" s="88">
        <v>1820.8666034180901</v>
      </c>
      <c r="J140" s="87">
        <v>167.90245817583664</v>
      </c>
      <c r="K140" s="87">
        <v>151.48450531811798</v>
      </c>
      <c r="L140" s="90">
        <v>2140.2535669120443</v>
      </c>
      <c r="N140" s="67"/>
      <c r="O140" s="2"/>
    </row>
    <row r="141" spans="1:15">
      <c r="A141" s="6" t="s">
        <v>157</v>
      </c>
      <c r="B141" s="62">
        <v>17</v>
      </c>
      <c r="C141" s="19" t="s">
        <v>158</v>
      </c>
      <c r="D141" s="18">
        <v>14766934.183887638</v>
      </c>
      <c r="E141" s="18">
        <v>860460.1963083474</v>
      </c>
      <c r="F141" s="18">
        <v>1070184.3963500003</v>
      </c>
      <c r="G141" s="18">
        <v>16697578.776545987</v>
      </c>
      <c r="I141" s="87">
        <v>1439.8336762760957</v>
      </c>
      <c r="J141" s="87">
        <v>83.89822506906664</v>
      </c>
      <c r="K141" s="87">
        <v>104.34715253022624</v>
      </c>
      <c r="L141" s="90">
        <v>1628.0790538753888</v>
      </c>
      <c r="N141" s="67"/>
      <c r="O141" s="2"/>
    </row>
    <row r="142" spans="1:15">
      <c r="A142" s="6" t="s">
        <v>311</v>
      </c>
      <c r="B142" s="62">
        <v>12</v>
      </c>
      <c r="C142" s="19" t="s">
        <v>312</v>
      </c>
      <c r="D142" s="18">
        <v>16974681.151550561</v>
      </c>
      <c r="E142" s="18">
        <v>1270238.725648962</v>
      </c>
      <c r="F142" s="18">
        <v>1737058.92925</v>
      </c>
      <c r="G142" s="18">
        <v>19981978.806449525</v>
      </c>
      <c r="I142" s="87">
        <v>1418.2204989180852</v>
      </c>
      <c r="J142" s="87">
        <v>106.12738956044464</v>
      </c>
      <c r="K142" s="87">
        <v>145.129829497034</v>
      </c>
      <c r="L142" s="90">
        <v>1669.477717975564</v>
      </c>
      <c r="N142" s="67"/>
      <c r="O142" s="2"/>
    </row>
    <row r="143" spans="1:15">
      <c r="A143" s="6" t="s">
        <v>305</v>
      </c>
      <c r="B143" s="62">
        <v>2</v>
      </c>
      <c r="C143" s="19" t="s">
        <v>306</v>
      </c>
      <c r="D143" s="18">
        <v>21032882.111785714</v>
      </c>
      <c r="E143" s="18">
        <v>3023242.1238879818</v>
      </c>
      <c r="F143" s="18">
        <v>2692153.7827499998</v>
      </c>
      <c r="G143" s="18">
        <v>26748278.018423695</v>
      </c>
      <c r="I143" s="87">
        <v>1364.000136951084</v>
      </c>
      <c r="J143" s="87">
        <v>196.05980051154228</v>
      </c>
      <c r="K143" s="87">
        <v>174.58844246108947</v>
      </c>
      <c r="L143" s="90">
        <v>1734.6483799237155</v>
      </c>
      <c r="N143" s="67"/>
      <c r="O143" s="2"/>
    </row>
    <row r="144" spans="1:15">
      <c r="A144" s="6" t="s">
        <v>201</v>
      </c>
      <c r="B144" s="62">
        <v>5</v>
      </c>
      <c r="C144" s="19" t="s">
        <v>202</v>
      </c>
      <c r="D144" s="18">
        <v>11702163.684539326</v>
      </c>
      <c r="E144" s="18">
        <v>1317505.1390946556</v>
      </c>
      <c r="F144" s="18">
        <v>1476200.4013</v>
      </c>
      <c r="G144" s="18">
        <v>14495869.224933982</v>
      </c>
      <c r="I144" s="87">
        <v>1521.3421326754194</v>
      </c>
      <c r="J144" s="87">
        <v>171.28251938308057</v>
      </c>
      <c r="K144" s="87">
        <v>191.91372871814872</v>
      </c>
      <c r="L144" s="90">
        <v>1884.5383807766486</v>
      </c>
      <c r="N144" s="67"/>
      <c r="O144" s="2"/>
    </row>
    <row r="145" spans="1:15">
      <c r="A145" s="6" t="s">
        <v>445</v>
      </c>
      <c r="B145" s="62">
        <v>1</v>
      </c>
      <c r="C145" s="19" t="s">
        <v>446</v>
      </c>
      <c r="D145" s="18">
        <v>23088637.764236845</v>
      </c>
      <c r="E145" s="18">
        <v>9466491.5969427228</v>
      </c>
      <c r="F145" s="18">
        <v>3648620.7268000008</v>
      </c>
      <c r="G145" s="18">
        <v>36203750.08797957</v>
      </c>
      <c r="I145" s="87">
        <v>1596.9454809957701</v>
      </c>
      <c r="J145" s="88">
        <v>654.75802994485559</v>
      </c>
      <c r="K145" s="88">
        <v>252.35998940379034</v>
      </c>
      <c r="L145" s="89">
        <v>2504.0635003444163</v>
      </c>
      <c r="N145" s="67"/>
      <c r="O145" s="2"/>
    </row>
    <row r="146" spans="1:15">
      <c r="A146" s="6" t="s">
        <v>471</v>
      </c>
      <c r="B146" s="62">
        <v>13</v>
      </c>
      <c r="C146" s="19" t="s">
        <v>472</v>
      </c>
      <c r="D146" s="18">
        <v>1033624.448578125</v>
      </c>
      <c r="E146" s="18">
        <v>199503.84123266645</v>
      </c>
      <c r="F146" s="18">
        <v>258272.28884999998</v>
      </c>
      <c r="G146" s="18">
        <v>1491400.5786607913</v>
      </c>
      <c r="I146" s="87">
        <v>1472.3994993990384</v>
      </c>
      <c r="J146" s="87">
        <v>284.19350602943939</v>
      </c>
      <c r="K146" s="88">
        <v>367.90924337606833</v>
      </c>
      <c r="L146" s="90">
        <v>2124.5022488045461</v>
      </c>
      <c r="N146" s="67"/>
      <c r="O146" s="2"/>
    </row>
    <row r="147" spans="1:15">
      <c r="A147" s="6" t="s">
        <v>321</v>
      </c>
      <c r="B147" s="62">
        <v>17</v>
      </c>
      <c r="C147" s="19" t="s">
        <v>322</v>
      </c>
      <c r="D147" s="18">
        <v>2561002.5542359548</v>
      </c>
      <c r="E147" s="18">
        <v>143477.83979759994</v>
      </c>
      <c r="F147" s="18">
        <v>178517.39234999998</v>
      </c>
      <c r="G147" s="18">
        <v>2882997.7863835548</v>
      </c>
      <c r="I147" s="87">
        <v>1259.7159637166526</v>
      </c>
      <c r="J147" s="87">
        <v>70.574441612198697</v>
      </c>
      <c r="K147" s="87">
        <v>87.809833915395956</v>
      </c>
      <c r="L147" s="90">
        <v>1418.1002392442474</v>
      </c>
      <c r="N147" s="67"/>
      <c r="O147" s="2"/>
    </row>
    <row r="148" spans="1:15">
      <c r="A148" s="6" t="s">
        <v>503</v>
      </c>
      <c r="B148" s="62">
        <v>15</v>
      </c>
      <c r="C148" s="19" t="s">
        <v>504</v>
      </c>
      <c r="D148" s="18">
        <v>8012898.9629999995</v>
      </c>
      <c r="E148" s="18">
        <v>410872.31353129708</v>
      </c>
      <c r="F148" s="18">
        <v>827792.81270000001</v>
      </c>
      <c r="G148" s="18">
        <v>9251564.0892312955</v>
      </c>
      <c r="I148" s="87">
        <v>1371.3672707513263</v>
      </c>
      <c r="J148" s="87">
        <v>70.318725574413335</v>
      </c>
      <c r="K148" s="87">
        <v>141.67256763648811</v>
      </c>
      <c r="L148" s="90">
        <v>1583.3585639622274</v>
      </c>
      <c r="N148" s="67"/>
      <c r="O148" s="2"/>
    </row>
    <row r="149" spans="1:15">
      <c r="A149" s="6" t="s">
        <v>315</v>
      </c>
      <c r="B149" s="62">
        <v>9</v>
      </c>
      <c r="C149" s="19" t="s">
        <v>316</v>
      </c>
      <c r="D149" s="18">
        <v>6060770.9436477264</v>
      </c>
      <c r="E149" s="18">
        <v>1185623.47420673</v>
      </c>
      <c r="F149" s="18">
        <v>1023078.18605</v>
      </c>
      <c r="G149" s="18">
        <v>8269472.6039044559</v>
      </c>
      <c r="I149" s="87">
        <v>1378.7013065622671</v>
      </c>
      <c r="J149" s="87">
        <v>269.70506692600776</v>
      </c>
      <c r="K149" s="88">
        <v>232.7293416856233</v>
      </c>
      <c r="L149" s="90">
        <v>1881.135715173898</v>
      </c>
      <c r="N149" s="67"/>
      <c r="O149" s="2"/>
    </row>
    <row r="150" spans="1:15">
      <c r="A150" s="6" t="s">
        <v>59</v>
      </c>
      <c r="B150" s="62">
        <v>1</v>
      </c>
      <c r="C150" s="19" t="s">
        <v>60</v>
      </c>
      <c r="D150" s="18">
        <v>78906769.504746839</v>
      </c>
      <c r="E150" s="18">
        <v>8075880.0582163464</v>
      </c>
      <c r="F150" s="18">
        <v>8813532.0188500006</v>
      </c>
      <c r="G150" s="18">
        <v>95796181.581813186</v>
      </c>
      <c r="I150" s="88">
        <v>1728.7056524207874</v>
      </c>
      <c r="J150" s="87">
        <v>176.9280328232303</v>
      </c>
      <c r="K150" s="87">
        <v>193.08866291707747</v>
      </c>
      <c r="L150" s="90">
        <v>2098.7223481610949</v>
      </c>
      <c r="N150" s="67"/>
      <c r="O150" s="2"/>
    </row>
    <row r="151" spans="1:15">
      <c r="A151" s="6" t="s">
        <v>411</v>
      </c>
      <c r="B151" s="62">
        <v>2</v>
      </c>
      <c r="C151" s="19" t="s">
        <v>412</v>
      </c>
      <c r="D151" s="18">
        <v>26719897.024708856</v>
      </c>
      <c r="E151" s="18">
        <v>2071624.5958776805</v>
      </c>
      <c r="F151" s="18">
        <v>4686330.6268999996</v>
      </c>
      <c r="G151" s="18">
        <v>33477852.247486535</v>
      </c>
      <c r="I151" s="88">
        <v>1781.4452313293457</v>
      </c>
      <c r="J151" s="87">
        <v>138.1175142261271</v>
      </c>
      <c r="K151" s="88">
        <v>312.44287131808784</v>
      </c>
      <c r="L151" s="89">
        <v>2232.0056168735605</v>
      </c>
      <c r="N151" s="67"/>
      <c r="O151" s="2"/>
    </row>
    <row r="152" spans="1:15">
      <c r="A152" s="6" t="s">
        <v>363</v>
      </c>
      <c r="B152" s="62">
        <v>15</v>
      </c>
      <c r="C152" s="19" t="s">
        <v>364</v>
      </c>
      <c r="D152" s="18">
        <v>8100475.0755168535</v>
      </c>
      <c r="E152" s="18">
        <v>1051032.9636178527</v>
      </c>
      <c r="F152" s="18">
        <v>975545.39980000001</v>
      </c>
      <c r="G152" s="18">
        <v>10127053.438934706</v>
      </c>
      <c r="I152" s="87">
        <v>1484.6911795302151</v>
      </c>
      <c r="J152" s="87">
        <v>192.63800652819879</v>
      </c>
      <c r="K152" s="87">
        <v>178.80230934750733</v>
      </c>
      <c r="L152" s="90">
        <v>1856.1314954059212</v>
      </c>
      <c r="N152" s="67"/>
      <c r="O152" s="2"/>
    </row>
    <row r="153" spans="1:15">
      <c r="A153" s="6" t="s">
        <v>37</v>
      </c>
      <c r="B153" s="62">
        <v>2</v>
      </c>
      <c r="C153" s="19" t="s">
        <v>38</v>
      </c>
      <c r="D153" s="18">
        <v>2692535.513188235</v>
      </c>
      <c r="E153" s="18">
        <v>219340.98808753031</v>
      </c>
      <c r="F153" s="18">
        <v>243846.86460000003</v>
      </c>
      <c r="G153" s="18">
        <v>3155723.3658757652</v>
      </c>
      <c r="I153" s="87">
        <v>1395.0961208229196</v>
      </c>
      <c r="J153" s="87">
        <v>113.64818035623333</v>
      </c>
      <c r="K153" s="87">
        <v>126.34552569948188</v>
      </c>
      <c r="L153" s="90">
        <v>1635.0898268786348</v>
      </c>
      <c r="N153" s="67"/>
      <c r="O153" s="2"/>
    </row>
    <row r="154" spans="1:15">
      <c r="A154" s="6" t="s">
        <v>479</v>
      </c>
      <c r="B154" s="62">
        <v>2</v>
      </c>
      <c r="C154" s="19" t="s">
        <v>480</v>
      </c>
      <c r="D154" s="18">
        <v>17914637.811555557</v>
      </c>
      <c r="E154" s="18">
        <v>1263134.118300905</v>
      </c>
      <c r="F154" s="18">
        <v>1491661.46105</v>
      </c>
      <c r="G154" s="18">
        <v>20669433.390906461</v>
      </c>
      <c r="I154" s="88">
        <v>1862.4220617065762</v>
      </c>
      <c r="J154" s="87">
        <v>131.31657327174395</v>
      </c>
      <c r="K154" s="87">
        <v>155.07448394323734</v>
      </c>
      <c r="L154" s="90">
        <v>2148.8131189215574</v>
      </c>
      <c r="N154" s="67"/>
      <c r="O154" s="2"/>
    </row>
    <row r="155" spans="1:15">
      <c r="A155" s="6" t="s">
        <v>415</v>
      </c>
      <c r="B155" s="62">
        <v>17</v>
      </c>
      <c r="C155" s="19" t="s">
        <v>416</v>
      </c>
      <c r="D155" s="18">
        <v>1045708.8062399999</v>
      </c>
      <c r="E155" s="18">
        <v>112577.10577311137</v>
      </c>
      <c r="F155" s="18">
        <v>110438.61959999999</v>
      </c>
      <c r="G155" s="18">
        <v>1268724.5316131115</v>
      </c>
      <c r="I155" s="87">
        <v>991.19318127014208</v>
      </c>
      <c r="J155" s="87">
        <v>106.70815713091125</v>
      </c>
      <c r="K155" s="87">
        <v>104.68115601895734</v>
      </c>
      <c r="L155" s="90">
        <v>1202.5824944200108</v>
      </c>
      <c r="N155" s="67"/>
      <c r="O155" s="2"/>
    </row>
    <row r="156" spans="1:15">
      <c r="A156" s="6" t="s">
        <v>435</v>
      </c>
      <c r="B156" s="62">
        <v>4</v>
      </c>
      <c r="C156" s="19" t="s">
        <v>436</v>
      </c>
      <c r="D156" s="18">
        <v>3856908.2157341773</v>
      </c>
      <c r="E156" s="18">
        <v>2411655.2551453109</v>
      </c>
      <c r="F156" s="18">
        <v>700480.01565000007</v>
      </c>
      <c r="G156" s="18">
        <v>6969043.4865294881</v>
      </c>
      <c r="I156" s="87">
        <v>1300.3736398294595</v>
      </c>
      <c r="J156" s="88">
        <v>813.10022088513517</v>
      </c>
      <c r="K156" s="88">
        <v>236.16993110249496</v>
      </c>
      <c r="L156" s="89">
        <v>2349.6437918170896</v>
      </c>
      <c r="N156" s="67"/>
      <c r="O156" s="2"/>
    </row>
    <row r="157" spans="1:15">
      <c r="A157" s="6" t="s">
        <v>55</v>
      </c>
      <c r="B157" s="62">
        <v>8</v>
      </c>
      <c r="C157" s="19" t="s">
        <v>56</v>
      </c>
      <c r="D157" s="18">
        <v>2086405.8488089887</v>
      </c>
      <c r="E157" s="18">
        <v>442360.52410102461</v>
      </c>
      <c r="F157" s="18">
        <v>294418.30390000006</v>
      </c>
      <c r="G157" s="18">
        <v>2823184.6768100136</v>
      </c>
      <c r="I157" s="87">
        <v>1190.8709182699706</v>
      </c>
      <c r="J157" s="87">
        <v>252.48888361930628</v>
      </c>
      <c r="K157" s="87">
        <v>168.04697711187217</v>
      </c>
      <c r="L157" s="90">
        <v>1611.4067790011493</v>
      </c>
      <c r="N157" s="67"/>
      <c r="O157" s="2"/>
    </row>
    <row r="158" spans="1:15">
      <c r="A158" s="6" t="s">
        <v>341</v>
      </c>
      <c r="B158" s="62">
        <v>10</v>
      </c>
      <c r="C158" s="19" t="s">
        <v>342</v>
      </c>
      <c r="D158" s="18">
        <v>79698601.001968086</v>
      </c>
      <c r="E158" s="18">
        <v>12627131.544310451</v>
      </c>
      <c r="F158" s="18">
        <v>10180337.156849999</v>
      </c>
      <c r="G158" s="18">
        <v>102506069.70312853</v>
      </c>
      <c r="I158" s="87">
        <v>1535.0565496632848</v>
      </c>
      <c r="J158" s="87">
        <v>243.20829646777577</v>
      </c>
      <c r="K158" s="87">
        <v>196.08114865174596</v>
      </c>
      <c r="L158" s="90">
        <v>1974.3459947828064</v>
      </c>
      <c r="N158" s="67"/>
      <c r="O158" s="2"/>
    </row>
    <row r="159" spans="1:15">
      <c r="A159" s="6" t="s">
        <v>255</v>
      </c>
      <c r="B159" s="62">
        <v>17</v>
      </c>
      <c r="C159" s="19" t="s">
        <v>256</v>
      </c>
      <c r="D159" s="18">
        <v>11960813.256989362</v>
      </c>
      <c r="E159" s="18">
        <v>694112.02101517655</v>
      </c>
      <c r="F159" s="18">
        <v>1090364.8171999999</v>
      </c>
      <c r="G159" s="18">
        <v>13745290.095204538</v>
      </c>
      <c r="I159" s="87">
        <v>1355.0258589542723</v>
      </c>
      <c r="J159" s="87">
        <v>78.635099242684547</v>
      </c>
      <c r="K159" s="87">
        <v>123.52609235300781</v>
      </c>
      <c r="L159" s="90">
        <v>1557.1870505499646</v>
      </c>
      <c r="N159" s="67"/>
      <c r="O159" s="2"/>
    </row>
    <row r="160" spans="1:15">
      <c r="A160" s="6" t="s">
        <v>27</v>
      </c>
      <c r="B160" s="62">
        <v>13</v>
      </c>
      <c r="C160" s="19" t="s">
        <v>28</v>
      </c>
      <c r="D160" s="18">
        <v>1685608.8996122447</v>
      </c>
      <c r="E160" s="18">
        <v>884656.01328438544</v>
      </c>
      <c r="F160" s="18">
        <v>288800.25614999997</v>
      </c>
      <c r="G160" s="18">
        <v>2859065.1690466302</v>
      </c>
      <c r="I160" s="87">
        <v>1178.747482246325</v>
      </c>
      <c r="J160" s="88">
        <v>618.64056873033951</v>
      </c>
      <c r="K160" s="87">
        <v>201.95822108391607</v>
      </c>
      <c r="L160" s="90">
        <v>1999.3462720605805</v>
      </c>
      <c r="N160" s="67"/>
      <c r="O160" s="2"/>
    </row>
    <row r="161" spans="1:15">
      <c r="A161" s="6" t="s">
        <v>565</v>
      </c>
      <c r="B161" s="62">
        <v>19</v>
      </c>
      <c r="C161" s="19" t="s">
        <v>566</v>
      </c>
      <c r="D161" s="18">
        <v>3418220.9689887636</v>
      </c>
      <c r="E161" s="18">
        <v>645097.48228905769</v>
      </c>
      <c r="F161" s="18">
        <v>666085.06160000002</v>
      </c>
      <c r="G161" s="18">
        <v>4729403.512877821</v>
      </c>
      <c r="I161" s="87">
        <v>1470.2025673069952</v>
      </c>
      <c r="J161" s="87">
        <v>277.46128270497104</v>
      </c>
      <c r="K161" s="88">
        <v>286.48819853763439</v>
      </c>
      <c r="L161" s="90">
        <v>2034.1520485496005</v>
      </c>
      <c r="N161" s="67"/>
      <c r="O161" s="2"/>
    </row>
    <row r="162" spans="1:15">
      <c r="A162" s="6" t="s">
        <v>371</v>
      </c>
      <c r="B162" s="62">
        <v>15</v>
      </c>
      <c r="C162" s="19" t="s">
        <v>372</v>
      </c>
      <c r="D162" s="18">
        <v>34068420.124928571</v>
      </c>
      <c r="E162" s="18">
        <v>2449797.9848605427</v>
      </c>
      <c r="F162" s="18">
        <v>2950142.3776500006</v>
      </c>
      <c r="G162" s="18">
        <v>39468360.487439111</v>
      </c>
      <c r="I162" s="88">
        <v>1723.8486123022099</v>
      </c>
      <c r="J162" s="87">
        <v>123.95881115521645</v>
      </c>
      <c r="K162" s="87">
        <v>149.27603995597838</v>
      </c>
      <c r="L162" s="90">
        <v>1997.0834634134044</v>
      </c>
      <c r="N162" s="67"/>
      <c r="O162" s="2"/>
    </row>
    <row r="163" spans="1:15">
      <c r="A163" s="6" t="s">
        <v>331</v>
      </c>
      <c r="B163" s="62">
        <v>13</v>
      </c>
      <c r="C163" s="19" t="s">
        <v>332</v>
      </c>
      <c r="D163" s="18">
        <v>18485307.816</v>
      </c>
      <c r="E163" s="18">
        <v>2375076.8563779765</v>
      </c>
      <c r="F163" s="18">
        <v>1488880.32935</v>
      </c>
      <c r="G163" s="18">
        <v>22349265.001727976</v>
      </c>
      <c r="I163" s="88">
        <v>1751.9958123400625</v>
      </c>
      <c r="J163" s="87">
        <v>225.10443146412439</v>
      </c>
      <c r="K163" s="87">
        <v>141.1127219552649</v>
      </c>
      <c r="L163" s="90">
        <v>2118.2129657594519</v>
      </c>
      <c r="N163" s="67"/>
      <c r="O163" s="2"/>
    </row>
    <row r="164" spans="1:15">
      <c r="A164" s="6" t="s">
        <v>213</v>
      </c>
      <c r="B164" s="62">
        <v>2</v>
      </c>
      <c r="C164" s="19" t="s">
        <v>214</v>
      </c>
      <c r="D164" s="18">
        <v>11346498.086241757</v>
      </c>
      <c r="E164" s="18">
        <v>985881.61515519698</v>
      </c>
      <c r="F164" s="18">
        <v>1088506.5139000001</v>
      </c>
      <c r="G164" s="18">
        <v>13420886.215296956</v>
      </c>
      <c r="I164" s="87">
        <v>1509.8467180627754</v>
      </c>
      <c r="J164" s="87">
        <v>131.18850501067158</v>
      </c>
      <c r="K164" s="87">
        <v>144.84451282767799</v>
      </c>
      <c r="L164" s="90">
        <v>1785.8797359011253</v>
      </c>
      <c r="N164" s="67"/>
      <c r="O164" s="2"/>
    </row>
    <row r="165" spans="1:15">
      <c r="A165" s="6" t="s">
        <v>13</v>
      </c>
      <c r="B165" s="62">
        <v>1</v>
      </c>
      <c r="C165" s="19" t="s">
        <v>14</v>
      </c>
      <c r="D165" s="18">
        <v>2406441.8702727272</v>
      </c>
      <c r="E165" s="18">
        <v>336978.01005053817</v>
      </c>
      <c r="F165" s="18">
        <v>231226.82325000002</v>
      </c>
      <c r="G165" s="18">
        <v>2974646.7035732651</v>
      </c>
      <c r="I165" s="87">
        <v>1403.173102199841</v>
      </c>
      <c r="J165" s="87">
        <v>196.48863559798144</v>
      </c>
      <c r="K165" s="87">
        <v>134.8261360058309</v>
      </c>
      <c r="L165" s="90">
        <v>1734.4878738036532</v>
      </c>
      <c r="N165" s="67"/>
      <c r="O165" s="2"/>
    </row>
    <row r="166" spans="1:15">
      <c r="A166" s="6" t="s">
        <v>395</v>
      </c>
      <c r="B166" s="62">
        <v>1</v>
      </c>
      <c r="C166" s="19" t="s">
        <v>396</v>
      </c>
      <c r="D166" s="18">
        <v>35321403.456</v>
      </c>
      <c r="E166" s="18">
        <v>3033145.893970984</v>
      </c>
      <c r="F166" s="18">
        <v>4077232.0719500002</v>
      </c>
      <c r="G166" s="18">
        <v>42431781.421920985</v>
      </c>
      <c r="I166" s="87">
        <v>1685.4226967600325</v>
      </c>
      <c r="J166" s="87">
        <v>144.73187450355414</v>
      </c>
      <c r="K166" s="87">
        <v>194.55227713651763</v>
      </c>
      <c r="L166" s="90">
        <v>2024.7068484001043</v>
      </c>
      <c r="N166" s="67"/>
      <c r="O166" s="2"/>
    </row>
    <row r="167" spans="1:15">
      <c r="A167" s="6" t="s">
        <v>131</v>
      </c>
      <c r="B167" s="62">
        <v>10</v>
      </c>
      <c r="C167" s="19" t="s">
        <v>132</v>
      </c>
      <c r="D167" s="18">
        <v>9576719.7503333334</v>
      </c>
      <c r="E167" s="18">
        <v>2386012.369668826</v>
      </c>
      <c r="F167" s="18">
        <v>2157833.2933499999</v>
      </c>
      <c r="G167" s="18">
        <v>14120565.41335216</v>
      </c>
      <c r="I167" s="87">
        <v>1349.0237710006104</v>
      </c>
      <c r="J167" s="88">
        <v>336.10541902645809</v>
      </c>
      <c r="K167" s="88">
        <v>303.96299385124667</v>
      </c>
      <c r="L167" s="90">
        <v>1989.0921838783152</v>
      </c>
      <c r="N167" s="67"/>
      <c r="O167" s="2"/>
    </row>
    <row r="168" spans="1:15">
      <c r="A168" s="6" t="s">
        <v>519</v>
      </c>
      <c r="B168" s="62">
        <v>6</v>
      </c>
      <c r="C168" s="19" t="s">
        <v>520</v>
      </c>
      <c r="D168" s="18">
        <v>13524342.794545453</v>
      </c>
      <c r="E168" s="18">
        <v>5194721.4321444416</v>
      </c>
      <c r="F168" s="18">
        <v>1647098.0755499997</v>
      </c>
      <c r="G168" s="18">
        <v>20366162.302239895</v>
      </c>
      <c r="I168" s="87">
        <v>1458.7792896716053</v>
      </c>
      <c r="J168" s="88">
        <v>560.31942963482277</v>
      </c>
      <c r="K168" s="87">
        <v>177.66131760867216</v>
      </c>
      <c r="L168" s="90">
        <v>2196.7600369151005</v>
      </c>
      <c r="N168" s="67"/>
      <c r="O168" s="2"/>
    </row>
    <row r="169" spans="1:15">
      <c r="A169" s="6" t="s">
        <v>489</v>
      </c>
      <c r="B169" s="62">
        <v>2</v>
      </c>
      <c r="C169" s="19" t="s">
        <v>490</v>
      </c>
      <c r="D169" s="18">
        <v>39620938.219312504</v>
      </c>
      <c r="E169" s="18">
        <v>5981375.8123791832</v>
      </c>
      <c r="F169" s="18">
        <v>4505765.9835999999</v>
      </c>
      <c r="G169" s="18">
        <v>50108080.015291683</v>
      </c>
      <c r="I169" s="88">
        <v>1981.1459682640384</v>
      </c>
      <c r="J169" s="88">
        <v>299.08374480619949</v>
      </c>
      <c r="K169" s="88">
        <v>225.29956415820791</v>
      </c>
      <c r="L169" s="89">
        <v>2505.5292772284456</v>
      </c>
      <c r="N169" s="67"/>
      <c r="O169" s="2"/>
    </row>
    <row r="170" spans="1:15">
      <c r="A170" s="6" t="s">
        <v>47</v>
      </c>
      <c r="B170" s="62">
        <v>4</v>
      </c>
      <c r="C170" s="19" t="s">
        <v>48</v>
      </c>
      <c r="D170" s="18">
        <v>7560179.3175824173</v>
      </c>
      <c r="E170" s="18">
        <v>645454.92484163935</v>
      </c>
      <c r="F170" s="18">
        <v>634369.09105000016</v>
      </c>
      <c r="G170" s="18">
        <v>8840003.3334740568</v>
      </c>
      <c r="I170" s="87">
        <v>1522.3881026142603</v>
      </c>
      <c r="J170" s="87">
        <v>129.97481370149805</v>
      </c>
      <c r="K170" s="87">
        <v>127.74246698550144</v>
      </c>
      <c r="L170" s="90">
        <v>1780.10538330126</v>
      </c>
      <c r="N170" s="67"/>
      <c r="O170" s="2"/>
    </row>
    <row r="171" spans="1:15">
      <c r="A171" s="6" t="s">
        <v>535</v>
      </c>
      <c r="B171" s="62">
        <v>17</v>
      </c>
      <c r="C171" s="19" t="s">
        <v>536</v>
      </c>
      <c r="D171" s="18">
        <v>12941653.171090908</v>
      </c>
      <c r="E171" s="18">
        <v>1420122.4216715868</v>
      </c>
      <c r="F171" s="18">
        <v>1403525.4229499998</v>
      </c>
      <c r="G171" s="18">
        <v>15765301.015712494</v>
      </c>
      <c r="I171" s="87">
        <v>1237.9618491573472</v>
      </c>
      <c r="J171" s="87">
        <v>135.84488441472993</v>
      </c>
      <c r="K171" s="87">
        <v>134.25726257413427</v>
      </c>
      <c r="L171" s="90">
        <v>1508.0639961462114</v>
      </c>
      <c r="N171" s="67"/>
      <c r="O171" s="2"/>
    </row>
    <row r="172" spans="1:15">
      <c r="A172" s="6" t="s">
        <v>531</v>
      </c>
      <c r="B172" s="62">
        <v>6</v>
      </c>
      <c r="C172" s="19" t="s">
        <v>532</v>
      </c>
      <c r="D172" s="18">
        <v>61015107.194571428</v>
      </c>
      <c r="E172" s="18">
        <v>4903217.4665555945</v>
      </c>
      <c r="F172" s="18">
        <v>5540255.5380500006</v>
      </c>
      <c r="G172" s="18">
        <v>71458580.199177027</v>
      </c>
      <c r="I172" s="88">
        <v>1711.6477458010893</v>
      </c>
      <c r="J172" s="87">
        <v>137.54923181629854</v>
      </c>
      <c r="K172" s="87">
        <v>155.41996628187508</v>
      </c>
      <c r="L172" s="90">
        <v>2004.6169438992629</v>
      </c>
      <c r="N172" s="67"/>
      <c r="O172" s="2"/>
    </row>
    <row r="173" spans="1:15">
      <c r="A173" s="6" t="s">
        <v>293</v>
      </c>
      <c r="B173" s="62">
        <v>2</v>
      </c>
      <c r="C173" s="19" t="s">
        <v>294</v>
      </c>
      <c r="D173" s="18">
        <v>7641701.7260439554</v>
      </c>
      <c r="E173" s="18">
        <v>260546.34680261606</v>
      </c>
      <c r="F173" s="18">
        <v>533120.40549999999</v>
      </c>
      <c r="G173" s="18">
        <v>8435368.4783465713</v>
      </c>
      <c r="I173" s="87">
        <v>1627.6255007548361</v>
      </c>
      <c r="J173" s="87">
        <v>55.49442956392248</v>
      </c>
      <c r="K173" s="87">
        <v>113.55067209797657</v>
      </c>
      <c r="L173" s="90">
        <v>1796.6706024167352</v>
      </c>
      <c r="N173" s="67"/>
      <c r="O173" s="2"/>
    </row>
    <row r="174" spans="1:15">
      <c r="A174" s="6" t="s">
        <v>367</v>
      </c>
      <c r="B174" s="62">
        <v>12</v>
      </c>
      <c r="C174" s="19" t="s">
        <v>368</v>
      </c>
      <c r="D174" s="18">
        <v>11169050.171764042</v>
      </c>
      <c r="E174" s="18">
        <v>2737786.9046310042</v>
      </c>
      <c r="F174" s="18">
        <v>1310338.4571499999</v>
      </c>
      <c r="G174" s="18">
        <v>15217175.533545045</v>
      </c>
      <c r="I174" s="87">
        <v>1223.3351776302347</v>
      </c>
      <c r="J174" s="88">
        <v>299.86713084676933</v>
      </c>
      <c r="K174" s="87">
        <v>143.52009388280393</v>
      </c>
      <c r="L174" s="90">
        <v>1666.7224023598078</v>
      </c>
      <c r="N174" s="67"/>
      <c r="O174" s="2"/>
    </row>
    <row r="175" spans="1:15">
      <c r="A175" s="6" t="s">
        <v>475</v>
      </c>
      <c r="B175" s="62">
        <v>1</v>
      </c>
      <c r="C175" s="19" t="s">
        <v>476</v>
      </c>
      <c r="D175" s="18">
        <v>86573875.542840004</v>
      </c>
      <c r="E175" s="18">
        <v>6620602.3547992436</v>
      </c>
      <c r="F175" s="18">
        <v>7447783.9399499986</v>
      </c>
      <c r="G175" s="18">
        <v>100642261.83758925</v>
      </c>
      <c r="I175" s="88">
        <v>1933.0998223253323</v>
      </c>
      <c r="J175" s="87">
        <v>147.83079948195251</v>
      </c>
      <c r="K175" s="87">
        <v>166.30085832198279</v>
      </c>
      <c r="L175" s="89">
        <v>2247.2314801292678</v>
      </c>
      <c r="N175" s="67"/>
      <c r="O175" s="2"/>
    </row>
    <row r="176" spans="1:15">
      <c r="A176" s="6" t="s">
        <v>547</v>
      </c>
      <c r="B176" s="62">
        <v>15</v>
      </c>
      <c r="C176" s="19" t="s">
        <v>548</v>
      </c>
      <c r="D176" s="18">
        <v>12586123.737964287</v>
      </c>
      <c r="E176" s="18">
        <v>2435150.8240309027</v>
      </c>
      <c r="F176" s="18">
        <v>2158195.8509999993</v>
      </c>
      <c r="G176" s="18">
        <v>17179470.412995189</v>
      </c>
      <c r="I176" s="87">
        <v>1308.1928841039692</v>
      </c>
      <c r="J176" s="87">
        <v>253.10787070272349</v>
      </c>
      <c r="K176" s="88">
        <v>224.32136482694099</v>
      </c>
      <c r="L176" s="90">
        <v>1785.6221196336337</v>
      </c>
      <c r="N176" s="67"/>
      <c r="O176" s="2"/>
    </row>
    <row r="177" spans="1:15">
      <c r="A177" s="6" t="s">
        <v>165</v>
      </c>
      <c r="B177" s="62">
        <v>7</v>
      </c>
      <c r="C177" s="19" t="s">
        <v>166</v>
      </c>
      <c r="D177" s="18">
        <v>22952988.478551727</v>
      </c>
      <c r="E177" s="18">
        <v>2150701.2342168796</v>
      </c>
      <c r="F177" s="18">
        <v>2380288.6873500003</v>
      </c>
      <c r="G177" s="18">
        <v>27483978.400118608</v>
      </c>
      <c r="I177" s="87">
        <v>1464.8661994097727</v>
      </c>
      <c r="J177" s="87">
        <v>137.25835944967002</v>
      </c>
      <c r="K177" s="87">
        <v>151.91069547195102</v>
      </c>
      <c r="L177" s="90">
        <v>1754.0352543313936</v>
      </c>
      <c r="N177" s="67"/>
      <c r="O177" s="2"/>
    </row>
    <row r="178" spans="1:15">
      <c r="A178" s="6" t="s">
        <v>219</v>
      </c>
      <c r="B178" s="62">
        <v>2</v>
      </c>
      <c r="C178" s="19" t="s">
        <v>220</v>
      </c>
      <c r="D178" s="18">
        <v>1758668.7785357141</v>
      </c>
      <c r="E178" s="18">
        <v>346357.84153855074</v>
      </c>
      <c r="F178" s="18">
        <v>269306.65150000004</v>
      </c>
      <c r="G178" s="18">
        <v>2374333.2715742649</v>
      </c>
      <c r="I178" s="87">
        <v>1337.3907061108093</v>
      </c>
      <c r="J178" s="87">
        <v>263.38999356543781</v>
      </c>
      <c r="K178" s="87">
        <v>204.79593269961981</v>
      </c>
      <c r="L178" s="90">
        <v>1805.5766323758669</v>
      </c>
      <c r="N178" s="67"/>
      <c r="O178" s="2"/>
    </row>
    <row r="179" spans="1:15">
      <c r="A179" s="6" t="s">
        <v>279</v>
      </c>
      <c r="B179" s="62">
        <v>6</v>
      </c>
      <c r="C179" s="19" t="s">
        <v>280</v>
      </c>
      <c r="D179" s="18">
        <v>12859046.164531915</v>
      </c>
      <c r="E179" s="18">
        <v>1412690.3111192333</v>
      </c>
      <c r="F179" s="18">
        <v>1588965.5885500002</v>
      </c>
      <c r="G179" s="18">
        <v>15860702.064201148</v>
      </c>
      <c r="I179" s="87">
        <v>1454.8078023002506</v>
      </c>
      <c r="J179" s="87">
        <v>159.82467599493532</v>
      </c>
      <c r="K179" s="87">
        <v>179.76757422219711</v>
      </c>
      <c r="L179" s="90">
        <v>1794.4000525173831</v>
      </c>
      <c r="N179" s="67"/>
      <c r="O179" s="2"/>
    </row>
    <row r="180" spans="1:15">
      <c r="A180" s="6" t="s">
        <v>407</v>
      </c>
      <c r="B180" s="62">
        <v>17</v>
      </c>
      <c r="C180" s="19" t="s">
        <v>408</v>
      </c>
      <c r="D180" s="18">
        <v>9253212.7256099992</v>
      </c>
      <c r="E180" s="18">
        <v>1510045.9195647687</v>
      </c>
      <c r="F180" s="18">
        <v>1061337.1338</v>
      </c>
      <c r="G180" s="18">
        <v>11824595.778974768</v>
      </c>
      <c r="I180" s="87">
        <v>1326.0551340799655</v>
      </c>
      <c r="J180" s="87">
        <v>216.40096296428328</v>
      </c>
      <c r="K180" s="87">
        <v>152.09761160791058</v>
      </c>
      <c r="L180" s="90">
        <v>1694.5537086521592</v>
      </c>
      <c r="N180" s="67"/>
      <c r="O180" s="2"/>
    </row>
    <row r="181" spans="1:15">
      <c r="A181" s="6" t="s">
        <v>431</v>
      </c>
      <c r="B181" s="62">
        <v>17</v>
      </c>
      <c r="C181" s="19" t="s">
        <v>432</v>
      </c>
      <c r="D181" s="18">
        <v>353439975.80187333</v>
      </c>
      <c r="E181" s="18">
        <v>40129665.708263718</v>
      </c>
      <c r="F181" s="18">
        <v>36652113.878199995</v>
      </c>
      <c r="G181" s="18">
        <v>430221755.38833702</v>
      </c>
      <c r="I181" s="87">
        <v>1646.7177731377435</v>
      </c>
      <c r="J181" s="87">
        <v>186.96875926937477</v>
      </c>
      <c r="K181" s="87">
        <v>170.76644261693212</v>
      </c>
      <c r="L181" s="90">
        <v>2004.4529750240504</v>
      </c>
      <c r="N181" s="67"/>
      <c r="O181" s="2"/>
    </row>
    <row r="182" spans="1:15">
      <c r="A182" s="6" t="s">
        <v>91</v>
      </c>
      <c r="B182" s="62">
        <v>7</v>
      </c>
      <c r="C182" s="19" t="s">
        <v>92</v>
      </c>
      <c r="D182" s="18">
        <v>3458489.2794642854</v>
      </c>
      <c r="E182" s="18">
        <v>753596.18350688613</v>
      </c>
      <c r="F182" s="18">
        <v>901897.76569999999</v>
      </c>
      <c r="G182" s="18">
        <v>5113983.2286711717</v>
      </c>
      <c r="I182" s="87">
        <v>1268.7047980426578</v>
      </c>
      <c r="J182" s="87">
        <v>276.44760950362661</v>
      </c>
      <c r="K182" s="88">
        <v>330.85024420396184</v>
      </c>
      <c r="L182" s="90">
        <v>1876.0026517502465</v>
      </c>
      <c r="N182" s="67"/>
      <c r="O182" s="2"/>
    </row>
    <row r="183" spans="1:15">
      <c r="A183" s="6" t="s">
        <v>487</v>
      </c>
      <c r="B183" s="62">
        <v>2</v>
      </c>
      <c r="C183" s="19" t="s">
        <v>488</v>
      </c>
      <c r="D183" s="18">
        <v>18950698.63328049</v>
      </c>
      <c r="E183" s="18">
        <v>1154112.6427960759</v>
      </c>
      <c r="F183" s="18">
        <v>1490288.5500999999</v>
      </c>
      <c r="G183" s="18">
        <v>21595099.826176565</v>
      </c>
      <c r="I183" s="87">
        <v>1686.6054319402358</v>
      </c>
      <c r="J183" s="87">
        <v>102.71561434639337</v>
      </c>
      <c r="K183" s="87">
        <v>132.63515041829831</v>
      </c>
      <c r="L183" s="90">
        <v>1921.9561967049274</v>
      </c>
      <c r="N183" s="67"/>
      <c r="O183" s="2"/>
    </row>
    <row r="184" spans="1:15">
      <c r="A184" s="6" t="s">
        <v>41</v>
      </c>
      <c r="B184" s="62">
        <v>18</v>
      </c>
      <c r="C184" s="19" t="s">
        <v>42</v>
      </c>
      <c r="D184" s="18">
        <v>3880564.5443936167</v>
      </c>
      <c r="E184" s="18">
        <v>398596.51541555073</v>
      </c>
      <c r="F184" s="18">
        <v>538017.84200000006</v>
      </c>
      <c r="G184" s="18">
        <v>4817178.901809168</v>
      </c>
      <c r="I184" s="87">
        <v>1277.7624446472232</v>
      </c>
      <c r="J184" s="87">
        <v>131.24679467090903</v>
      </c>
      <c r="K184" s="87">
        <v>177.1543766875206</v>
      </c>
      <c r="L184" s="90">
        <v>1586.163616005653</v>
      </c>
      <c r="N184" s="67"/>
      <c r="O184" s="2"/>
    </row>
    <row r="185" spans="1:15">
      <c r="A185" s="6" t="s">
        <v>101</v>
      </c>
      <c r="B185" s="62">
        <v>9</v>
      </c>
      <c r="C185" s="19" t="s">
        <v>102</v>
      </c>
      <c r="D185" s="18">
        <v>5582354.6287894733</v>
      </c>
      <c r="E185" s="18">
        <v>941906.53406431305</v>
      </c>
      <c r="F185" s="18">
        <v>798411.39124999999</v>
      </c>
      <c r="G185" s="18">
        <v>7322672.5541037871</v>
      </c>
      <c r="I185" s="87">
        <v>1278.5970290401908</v>
      </c>
      <c r="J185" s="87">
        <v>215.73672333126731</v>
      </c>
      <c r="K185" s="87">
        <v>182.87022245762711</v>
      </c>
      <c r="L185" s="90">
        <v>1677.2039748290854</v>
      </c>
      <c r="N185" s="67"/>
      <c r="O185" s="2"/>
    </row>
    <row r="186" spans="1:15">
      <c r="A186" s="6" t="s">
        <v>261</v>
      </c>
      <c r="B186" s="62">
        <v>6</v>
      </c>
      <c r="C186" s="19" t="s">
        <v>262</v>
      </c>
      <c r="D186" s="18">
        <v>7998787.1467340421</v>
      </c>
      <c r="E186" s="18">
        <v>1882634.954773607</v>
      </c>
      <c r="F186" s="18">
        <v>1129783.108</v>
      </c>
      <c r="G186" s="18">
        <v>11011205.209507648</v>
      </c>
      <c r="I186" s="87">
        <v>1306.3509957102797</v>
      </c>
      <c r="J186" s="88">
        <v>307.46937036968922</v>
      </c>
      <c r="K186" s="87">
        <v>184.51463465621427</v>
      </c>
      <c r="L186" s="90">
        <v>1798.3350007361828</v>
      </c>
      <c r="N186" s="67"/>
      <c r="O186" s="2"/>
    </row>
    <row r="187" spans="1:15">
      <c r="A187" s="6" t="s">
        <v>245</v>
      </c>
      <c r="B187" s="62">
        <v>19</v>
      </c>
      <c r="C187" s="19" t="s">
        <v>246</v>
      </c>
      <c r="D187" s="18">
        <v>1345592.3936043957</v>
      </c>
      <c r="E187" s="18">
        <v>235860.02350384038</v>
      </c>
      <c r="F187" s="18">
        <v>529222.22505000001</v>
      </c>
      <c r="G187" s="18">
        <v>2110674.6421582364</v>
      </c>
      <c r="I187" s="87">
        <v>1475.4302561451707</v>
      </c>
      <c r="J187" s="87">
        <v>258.61844682438635</v>
      </c>
      <c r="K187" s="88">
        <v>580.28752746710529</v>
      </c>
      <c r="L187" s="89">
        <v>2314.3362304366628</v>
      </c>
      <c r="N187" s="67"/>
      <c r="O187" s="2"/>
    </row>
    <row r="188" spans="1:15">
      <c r="A188" s="6" t="s">
        <v>499</v>
      </c>
      <c r="B188" s="62">
        <v>16</v>
      </c>
      <c r="C188" s="19" t="s">
        <v>500</v>
      </c>
      <c r="D188" s="18">
        <v>2753016.7401290322</v>
      </c>
      <c r="E188" s="18">
        <v>599432.99030633003</v>
      </c>
      <c r="F188" s="18">
        <v>317464.99720000004</v>
      </c>
      <c r="G188" s="18">
        <v>3669914.7276353622</v>
      </c>
      <c r="I188" s="87">
        <v>1067.8885725869015</v>
      </c>
      <c r="J188" s="87">
        <v>232.5186153244104</v>
      </c>
      <c r="K188" s="87">
        <v>123.14390892164471</v>
      </c>
      <c r="L188" s="90">
        <v>1423.5510968329565</v>
      </c>
      <c r="N188" s="67"/>
      <c r="O188" s="2"/>
    </row>
    <row r="189" spans="1:15">
      <c r="A189" s="6" t="s">
        <v>45</v>
      </c>
      <c r="B189" s="62">
        <v>13</v>
      </c>
      <c r="C189" s="19" t="s">
        <v>46</v>
      </c>
      <c r="D189" s="18">
        <v>4929850.6152727269</v>
      </c>
      <c r="E189" s="18">
        <v>536813.18007089314</v>
      </c>
      <c r="F189" s="18">
        <v>520518.09785000002</v>
      </c>
      <c r="G189" s="18">
        <v>5987181.8931936193</v>
      </c>
      <c r="I189" s="87">
        <v>1370.9262000202243</v>
      </c>
      <c r="J189" s="87">
        <v>149.28063961926949</v>
      </c>
      <c r="K189" s="87">
        <v>144.74919295050057</v>
      </c>
      <c r="L189" s="90">
        <v>1664.9560325899943</v>
      </c>
      <c r="N189" s="67"/>
      <c r="O189" s="2"/>
    </row>
    <row r="190" spans="1:15">
      <c r="A190" s="6" t="s">
        <v>557</v>
      </c>
      <c r="B190" s="62">
        <v>10</v>
      </c>
      <c r="C190" s="19" t="s">
        <v>558</v>
      </c>
      <c r="D190" s="18">
        <v>24320500.363627657</v>
      </c>
      <c r="E190" s="18">
        <v>3082414.2518386757</v>
      </c>
      <c r="F190" s="18">
        <v>2666245.1379499999</v>
      </c>
      <c r="G190" s="18">
        <v>30069159.753416333</v>
      </c>
      <c r="I190" s="87">
        <v>1426.4223087171647</v>
      </c>
      <c r="J190" s="87">
        <v>180.78675963863199</v>
      </c>
      <c r="K190" s="87">
        <v>156.37801395601173</v>
      </c>
      <c r="L190" s="90">
        <v>1763.5870823118084</v>
      </c>
      <c r="N190" s="67"/>
      <c r="O190" s="2"/>
    </row>
    <row r="191" spans="1:15">
      <c r="A191" s="6" t="s">
        <v>95</v>
      </c>
      <c r="B191" s="62">
        <v>11</v>
      </c>
      <c r="C191" s="19" t="s">
        <v>96</v>
      </c>
      <c r="D191" s="18">
        <v>4482761.4064285718</v>
      </c>
      <c r="E191" s="18">
        <v>1164190.2274288444</v>
      </c>
      <c r="F191" s="18">
        <v>690421.36390000023</v>
      </c>
      <c r="G191" s="18">
        <v>6337372.9977574162</v>
      </c>
      <c r="I191" s="87">
        <v>1100.6043227175478</v>
      </c>
      <c r="J191" s="87">
        <v>285.83113857815971</v>
      </c>
      <c r="K191" s="87">
        <v>169.51175150994359</v>
      </c>
      <c r="L191" s="90">
        <v>1555.9472128056509</v>
      </c>
      <c r="N191" s="67"/>
      <c r="O191" s="2"/>
    </row>
    <row r="192" spans="1:15">
      <c r="A192" s="6" t="s">
        <v>595</v>
      </c>
      <c r="B192" s="62">
        <v>15</v>
      </c>
      <c r="C192" s="19" t="s">
        <v>596</v>
      </c>
      <c r="D192" s="18">
        <v>30397170.900099996</v>
      </c>
      <c r="E192" s="18">
        <v>7356565.7591336127</v>
      </c>
      <c r="F192" s="18">
        <v>3407262.5786499996</v>
      </c>
      <c r="G192" s="18">
        <v>41160999.237883605</v>
      </c>
      <c r="I192" s="87">
        <v>1560.8303414685492</v>
      </c>
      <c r="J192" s="88">
        <v>377.74406978863226</v>
      </c>
      <c r="K192" s="87">
        <v>174.95571649037225</v>
      </c>
      <c r="L192" s="90">
        <v>2113.5301277475537</v>
      </c>
      <c r="N192" s="67"/>
      <c r="O192" s="2"/>
    </row>
    <row r="193" spans="1:15">
      <c r="A193" s="6" t="s">
        <v>345</v>
      </c>
      <c r="B193" s="62">
        <v>15</v>
      </c>
      <c r="C193" s="19" t="s">
        <v>346</v>
      </c>
      <c r="D193" s="18">
        <v>15277463.143000001</v>
      </c>
      <c r="E193" s="18">
        <v>2271959.2540252586</v>
      </c>
      <c r="F193" s="18">
        <v>1534384.8902999999</v>
      </c>
      <c r="G193" s="18">
        <v>19083807.287325259</v>
      </c>
      <c r="I193" s="87">
        <v>1361.0212154120268</v>
      </c>
      <c r="J193" s="87">
        <v>202.40171528064664</v>
      </c>
      <c r="K193" s="87">
        <v>136.69353142984409</v>
      </c>
      <c r="L193" s="90">
        <v>1700.1164621225175</v>
      </c>
      <c r="N193" s="67"/>
      <c r="O193" s="2"/>
    </row>
    <row r="194" spans="1:15">
      <c r="A194" s="6" t="s">
        <v>271</v>
      </c>
      <c r="B194" s="62">
        <v>13</v>
      </c>
      <c r="C194" s="19" t="s">
        <v>272</v>
      </c>
      <c r="D194" s="18">
        <v>4384659.3192857131</v>
      </c>
      <c r="E194" s="18">
        <v>1648394.3173525655</v>
      </c>
      <c r="F194" s="18">
        <v>562630.71284999989</v>
      </c>
      <c r="G194" s="18">
        <v>6595684.3494882779</v>
      </c>
      <c r="I194" s="87">
        <v>1172.6823533794366</v>
      </c>
      <c r="J194" s="88">
        <v>440.86502202529164</v>
      </c>
      <c r="K194" s="87">
        <v>150.47625377106175</v>
      </c>
      <c r="L194" s="90">
        <v>1764.0236291757897</v>
      </c>
      <c r="N194" s="67"/>
      <c r="O194" s="2"/>
    </row>
    <row r="195" spans="1:15">
      <c r="A195" s="6" t="s">
        <v>485</v>
      </c>
      <c r="B195" s="62">
        <v>6</v>
      </c>
      <c r="C195" s="19" t="s">
        <v>486</v>
      </c>
      <c r="D195" s="18">
        <v>42472735.458265819</v>
      </c>
      <c r="E195" s="18">
        <v>5649200.7391124275</v>
      </c>
      <c r="F195" s="18">
        <v>3735652.2308999998</v>
      </c>
      <c r="G195" s="18">
        <v>51857588.428278245</v>
      </c>
      <c r="I195" s="88">
        <v>2045.5972382731695</v>
      </c>
      <c r="J195" s="87">
        <v>272.08017815886086</v>
      </c>
      <c r="K195" s="87">
        <v>179.91871265713047</v>
      </c>
      <c r="L195" s="89">
        <v>2497.596129089161</v>
      </c>
      <c r="N195" s="67"/>
      <c r="O195" s="2"/>
    </row>
    <row r="196" spans="1:15">
      <c r="A196" s="6" t="s">
        <v>377</v>
      </c>
      <c r="B196" s="62">
        <v>12</v>
      </c>
      <c r="C196" s="19" t="s">
        <v>378</v>
      </c>
      <c r="D196" s="18">
        <v>4511976.7145294119</v>
      </c>
      <c r="E196" s="18">
        <v>922614.78233737638</v>
      </c>
      <c r="F196" s="18">
        <v>569862.44585000013</v>
      </c>
      <c r="G196" s="18">
        <v>6004453.9427167885</v>
      </c>
      <c r="I196" s="87">
        <v>1110.230490779875</v>
      </c>
      <c r="J196" s="87">
        <v>227.02135392159852</v>
      </c>
      <c r="K196" s="87">
        <v>140.22205852608272</v>
      </c>
      <c r="L196" s="90">
        <v>1477.4739032275563</v>
      </c>
      <c r="N196" s="67"/>
      <c r="O196" s="2"/>
    </row>
    <row r="197" spans="1:15">
      <c r="A197" s="6" t="s">
        <v>31</v>
      </c>
      <c r="B197" s="62">
        <v>4</v>
      </c>
      <c r="C197" s="19" t="s">
        <v>32</v>
      </c>
      <c r="D197" s="18">
        <v>2501858.0892727273</v>
      </c>
      <c r="E197" s="18">
        <v>372918.70069939975</v>
      </c>
      <c r="F197" s="18">
        <v>327790.36225000006</v>
      </c>
      <c r="G197" s="18">
        <v>3202567.1522221272</v>
      </c>
      <c r="I197" s="87">
        <v>1287.6263969494221</v>
      </c>
      <c r="J197" s="87">
        <v>191.92933643818824</v>
      </c>
      <c r="K197" s="87">
        <v>168.70322297992797</v>
      </c>
      <c r="L197" s="90">
        <v>1648.2589563675385</v>
      </c>
      <c r="N197" s="67"/>
      <c r="O197" s="2"/>
    </row>
    <row r="198" spans="1:15">
      <c r="A198" s="6" t="s">
        <v>307</v>
      </c>
      <c r="B198" s="62">
        <v>4</v>
      </c>
      <c r="C198" s="19" t="s">
        <v>308</v>
      </c>
      <c r="D198" s="18">
        <v>128555630.61257139</v>
      </c>
      <c r="E198" s="18">
        <v>15939180.597495928</v>
      </c>
      <c r="F198" s="18">
        <v>15365563.644999998</v>
      </c>
      <c r="G198" s="18">
        <v>159860374.85506734</v>
      </c>
      <c r="I198" s="87">
        <v>1546.8874763864389</v>
      </c>
      <c r="J198" s="87">
        <v>191.79337950925239</v>
      </c>
      <c r="K198" s="87">
        <v>184.89114678843885</v>
      </c>
      <c r="L198" s="90">
        <v>1923.5720026841304</v>
      </c>
      <c r="N198" s="67"/>
      <c r="O198" s="2"/>
    </row>
    <row r="199" spans="1:15">
      <c r="A199" s="6" t="s">
        <v>29</v>
      </c>
      <c r="B199" s="62">
        <v>1</v>
      </c>
      <c r="C199" s="19" t="s">
        <v>30</v>
      </c>
      <c r="D199" s="18">
        <v>8903477.5966708865</v>
      </c>
      <c r="E199" s="18">
        <v>409064.80854343984</v>
      </c>
      <c r="F199" s="18">
        <v>750227.08884999994</v>
      </c>
      <c r="G199" s="18">
        <v>10062769.494064327</v>
      </c>
      <c r="I199" s="88">
        <v>1790.3634821377209</v>
      </c>
      <c r="J199" s="87">
        <v>82.257150320418219</v>
      </c>
      <c r="K199" s="87">
        <v>150.86006210536897</v>
      </c>
      <c r="L199" s="90">
        <v>2023.4806945635085</v>
      </c>
      <c r="N199" s="67"/>
      <c r="O199" s="2"/>
    </row>
    <row r="200" spans="1:15">
      <c r="A200" s="6" t="s">
        <v>211</v>
      </c>
      <c r="B200" s="62">
        <v>19</v>
      </c>
      <c r="C200" s="19" t="s">
        <v>212</v>
      </c>
      <c r="D200" s="18">
        <v>3466597.5314505491</v>
      </c>
      <c r="E200" s="18">
        <v>584528.8500705763</v>
      </c>
      <c r="F200" s="18">
        <v>707810.37919999997</v>
      </c>
      <c r="G200" s="18">
        <v>4758936.7607211256</v>
      </c>
      <c r="I200" s="87">
        <v>1185.9724705612552</v>
      </c>
      <c r="J200" s="87">
        <v>199.97565859410753</v>
      </c>
      <c r="K200" s="88">
        <v>242.15202846390693</v>
      </c>
      <c r="L200" s="90">
        <v>1628.1001576192698</v>
      </c>
      <c r="N200" s="67"/>
      <c r="O200" s="2"/>
    </row>
    <row r="201" spans="1:15">
      <c r="A201" s="6" t="s">
        <v>241</v>
      </c>
      <c r="B201" s="62">
        <v>17</v>
      </c>
      <c r="C201" s="19" t="s">
        <v>242</v>
      </c>
      <c r="D201" s="18">
        <v>8268547.714399999</v>
      </c>
      <c r="E201" s="18">
        <v>2132758.7491193251</v>
      </c>
      <c r="F201" s="18">
        <v>1693225.4362000001</v>
      </c>
      <c r="G201" s="18">
        <v>12094531.899719324</v>
      </c>
      <c r="I201" s="87">
        <v>1105.5686207246956</v>
      </c>
      <c r="J201" s="87">
        <v>285.16629885269754</v>
      </c>
      <c r="K201" s="88">
        <v>226.3973039443776</v>
      </c>
      <c r="L201" s="90">
        <v>1617.1322235217708</v>
      </c>
      <c r="N201" s="67"/>
      <c r="O201" s="2"/>
    </row>
    <row r="202" spans="1:15">
      <c r="A202" s="6" t="s">
        <v>353</v>
      </c>
      <c r="B202" s="62">
        <v>1</v>
      </c>
      <c r="C202" s="19" t="s">
        <v>354</v>
      </c>
      <c r="D202" s="18">
        <v>2655202.5527865165</v>
      </c>
      <c r="E202" s="18">
        <v>194522.76532658745</v>
      </c>
      <c r="F202" s="18">
        <v>224450.47389999998</v>
      </c>
      <c r="G202" s="18">
        <v>3074175.7920131041</v>
      </c>
      <c r="I202" s="87">
        <v>1490.8492716375724</v>
      </c>
      <c r="J202" s="87">
        <v>109.22109226647247</v>
      </c>
      <c r="K202" s="87">
        <v>126.02497130825378</v>
      </c>
      <c r="L202" s="90">
        <v>1726.0953352122988</v>
      </c>
      <c r="N202" s="67"/>
      <c r="O202" s="2"/>
    </row>
    <row r="203" spans="1:15">
      <c r="A203" s="6" t="s">
        <v>275</v>
      </c>
      <c r="B203" s="62">
        <v>6</v>
      </c>
      <c r="C203" s="19" t="s">
        <v>276</v>
      </c>
      <c r="D203" s="18">
        <v>3173425.0046000006</v>
      </c>
      <c r="E203" s="18">
        <v>414877.69934270688</v>
      </c>
      <c r="F203" s="18">
        <v>375279.61775000003</v>
      </c>
      <c r="G203" s="18">
        <v>3963582.3216927075</v>
      </c>
      <c r="I203" s="87">
        <v>1197.5188696603775</v>
      </c>
      <c r="J203" s="87">
        <v>156.5576223934743</v>
      </c>
      <c r="K203" s="87">
        <v>141.61495009433963</v>
      </c>
      <c r="L203" s="90">
        <v>1495.6914421481915</v>
      </c>
      <c r="N203" s="67"/>
      <c r="O203" s="2"/>
    </row>
    <row r="204" spans="1:15">
      <c r="A204" s="6" t="s">
        <v>133</v>
      </c>
      <c r="B204" s="62">
        <v>18</v>
      </c>
      <c r="C204" s="19" t="s">
        <v>134</v>
      </c>
      <c r="D204" s="18">
        <v>2769356.0040674154</v>
      </c>
      <c r="E204" s="18">
        <v>838694.62276449706</v>
      </c>
      <c r="F204" s="18">
        <v>502044.05460000009</v>
      </c>
      <c r="G204" s="18">
        <v>4110094.6814319124</v>
      </c>
      <c r="I204" s="87">
        <v>1173.9533717962761</v>
      </c>
      <c r="J204" s="88">
        <v>355.52972563141037</v>
      </c>
      <c r="K204" s="88">
        <v>212.82070987706661</v>
      </c>
      <c r="L204" s="90">
        <v>1742.303807304753</v>
      </c>
      <c r="N204" s="67"/>
      <c r="O204" s="2"/>
    </row>
    <row r="205" spans="1:15">
      <c r="A205" s="6" t="s">
        <v>465</v>
      </c>
      <c r="B205" s="62">
        <v>10</v>
      </c>
      <c r="C205" s="19" t="s">
        <v>466</v>
      </c>
      <c r="D205" s="18">
        <v>3108447.5815909095</v>
      </c>
      <c r="E205" s="18">
        <v>984017.724394736</v>
      </c>
      <c r="F205" s="18">
        <v>1193390.8860499999</v>
      </c>
      <c r="G205" s="18">
        <v>5285856.1920356452</v>
      </c>
      <c r="I205" s="87">
        <v>1474.5956269406593</v>
      </c>
      <c r="J205" s="88">
        <v>466.80157703735102</v>
      </c>
      <c r="K205" s="88">
        <v>566.12470875237182</v>
      </c>
      <c r="L205" s="89">
        <v>2507.5219127303822</v>
      </c>
      <c r="N205" s="67"/>
      <c r="O205" s="2"/>
    </row>
    <row r="206" spans="1:15">
      <c r="A206" s="6" t="s">
        <v>217</v>
      </c>
      <c r="B206" s="62">
        <v>8</v>
      </c>
      <c r="C206" s="19" t="s">
        <v>218</v>
      </c>
      <c r="D206" s="18">
        <v>8654540.5774444453</v>
      </c>
      <c r="E206" s="18">
        <v>929498.00483783602</v>
      </c>
      <c r="F206" s="18">
        <v>902287.17464999994</v>
      </c>
      <c r="G206" s="18">
        <v>10486325.756932281</v>
      </c>
      <c r="I206" s="88">
        <v>1708.6950794559616</v>
      </c>
      <c r="J206" s="87">
        <v>183.51392000747009</v>
      </c>
      <c r="K206" s="87">
        <v>178.14159420533068</v>
      </c>
      <c r="L206" s="90">
        <v>2070.3505936687625</v>
      </c>
      <c r="N206" s="67"/>
      <c r="O206" s="2"/>
    </row>
    <row r="207" spans="1:15">
      <c r="A207" s="6" t="s">
        <v>375</v>
      </c>
      <c r="B207" s="62">
        <v>17</v>
      </c>
      <c r="C207" s="19" t="s">
        <v>376</v>
      </c>
      <c r="D207" s="18">
        <v>4355042.8679999998</v>
      </c>
      <c r="E207" s="18">
        <v>470576.69656261487</v>
      </c>
      <c r="F207" s="18">
        <v>1026509.3528</v>
      </c>
      <c r="G207" s="18">
        <v>5852128.9173626155</v>
      </c>
      <c r="I207" s="87">
        <v>1461.4237812080537</v>
      </c>
      <c r="J207" s="87">
        <v>157.91164314181708</v>
      </c>
      <c r="K207" s="88">
        <v>344.46622577181211</v>
      </c>
      <c r="L207" s="90">
        <v>1963.801650121683</v>
      </c>
      <c r="N207" s="67"/>
      <c r="O207" s="2"/>
    </row>
    <row r="208" spans="1:15">
      <c r="A208" s="6" t="s">
        <v>149</v>
      </c>
      <c r="B208" s="62">
        <v>17</v>
      </c>
      <c r="C208" s="19" t="s">
        <v>150</v>
      </c>
      <c r="D208" s="18">
        <v>5987644.1457032971</v>
      </c>
      <c r="E208" s="18">
        <v>1137195.4140475739</v>
      </c>
      <c r="F208" s="18">
        <v>674920.74375000002</v>
      </c>
      <c r="G208" s="18">
        <v>7799760.3035008712</v>
      </c>
      <c r="I208" s="87">
        <v>1258.966388919953</v>
      </c>
      <c r="J208" s="87">
        <v>239.10753028754709</v>
      </c>
      <c r="K208" s="87">
        <v>141.90932374894871</v>
      </c>
      <c r="L208" s="90">
        <v>1639.983242956449</v>
      </c>
      <c r="N208" s="67"/>
      <c r="O208" s="2"/>
    </row>
    <row r="209" spans="1:15">
      <c r="A209" s="6" t="s">
        <v>587</v>
      </c>
      <c r="B209" s="62">
        <v>17</v>
      </c>
      <c r="C209" s="19" t="s">
        <v>588</v>
      </c>
      <c r="D209" s="18">
        <v>1922055.5856375</v>
      </c>
      <c r="E209" s="18">
        <v>579687.49112316116</v>
      </c>
      <c r="F209" s="18">
        <v>295130.06959999999</v>
      </c>
      <c r="G209" s="18">
        <v>2796873.1463606614</v>
      </c>
      <c r="I209" s="87">
        <v>1167.7129924893682</v>
      </c>
      <c r="J209" s="88">
        <v>352.17952073096063</v>
      </c>
      <c r="K209" s="87">
        <v>179.30137885783716</v>
      </c>
      <c r="L209" s="90">
        <v>1699.1938920781661</v>
      </c>
      <c r="N209" s="67"/>
      <c r="O209" s="2"/>
    </row>
    <row r="210" spans="1:15">
      <c r="A210" s="6" t="s">
        <v>135</v>
      </c>
      <c r="B210" s="62">
        <v>2</v>
      </c>
      <c r="C210" s="19" t="s">
        <v>136</v>
      </c>
      <c r="D210" s="18">
        <v>3041459.9825934069</v>
      </c>
      <c r="E210" s="18">
        <v>185113.49347942779</v>
      </c>
      <c r="F210" s="18">
        <v>332403.60869999992</v>
      </c>
      <c r="G210" s="18">
        <v>3558977.0847728346</v>
      </c>
      <c r="I210" s="87">
        <v>1575.8860013437341</v>
      </c>
      <c r="J210" s="87">
        <v>95.913727191413358</v>
      </c>
      <c r="K210" s="87">
        <v>172.22984906735746</v>
      </c>
      <c r="L210" s="90">
        <v>1844.029577602505</v>
      </c>
      <c r="N210" s="67"/>
      <c r="O210" s="2"/>
    </row>
    <row r="211" spans="1:15">
      <c r="A211" s="6" t="s">
        <v>405</v>
      </c>
      <c r="B211" s="62">
        <v>6</v>
      </c>
      <c r="C211" s="19" t="s">
        <v>406</v>
      </c>
      <c r="D211" s="18">
        <v>9060680.961808987</v>
      </c>
      <c r="E211" s="18">
        <v>1013905.8431283371</v>
      </c>
      <c r="F211" s="18">
        <v>1507917.7609499998</v>
      </c>
      <c r="G211" s="18">
        <v>11582504.565887323</v>
      </c>
      <c r="I211" s="87">
        <v>1429.8060536230057</v>
      </c>
      <c r="J211" s="87">
        <v>159.99776599784394</v>
      </c>
      <c r="K211" s="88">
        <v>237.95451490452893</v>
      </c>
      <c r="L211" s="90">
        <v>1827.7583345253784</v>
      </c>
      <c r="N211" s="67"/>
      <c r="O211" s="2"/>
    </row>
    <row r="212" spans="1:15">
      <c r="A212" s="6" t="s">
        <v>301</v>
      </c>
      <c r="B212" s="62">
        <v>2</v>
      </c>
      <c r="C212" s="19" t="s">
        <v>302</v>
      </c>
      <c r="D212" s="18">
        <v>10885968.903453488</v>
      </c>
      <c r="E212" s="18">
        <v>2321612.1661887011</v>
      </c>
      <c r="F212" s="18">
        <v>1180477.14475</v>
      </c>
      <c r="G212" s="18">
        <v>14388058.214392189</v>
      </c>
      <c r="I212" s="87">
        <v>1338.987565000429</v>
      </c>
      <c r="J212" s="87">
        <v>285.56115205273073</v>
      </c>
      <c r="K212" s="87">
        <v>145.20014080565807</v>
      </c>
      <c r="L212" s="90">
        <v>1769.7488578588179</v>
      </c>
      <c r="N212" s="67"/>
      <c r="O212" s="2"/>
    </row>
    <row r="213" spans="1:15">
      <c r="A213" s="6" t="s">
        <v>463</v>
      </c>
      <c r="B213" s="62">
        <v>1</v>
      </c>
      <c r="C213" s="19" t="s">
        <v>464</v>
      </c>
      <c r="D213" s="18">
        <v>98393041.760577455</v>
      </c>
      <c r="E213" s="18">
        <v>30020443.500843585</v>
      </c>
      <c r="F213" s="18">
        <v>9475281.0199999996</v>
      </c>
      <c r="G213" s="18">
        <v>137888766.28142104</v>
      </c>
      <c r="I213" s="88">
        <v>1918.4043705390523</v>
      </c>
      <c r="J213" s="88">
        <v>585.31933749621919</v>
      </c>
      <c r="K213" s="87">
        <v>184.74294722065159</v>
      </c>
      <c r="L213" s="89">
        <v>2688.4666552559229</v>
      </c>
      <c r="N213" s="67"/>
      <c r="O213" s="2"/>
    </row>
    <row r="214" spans="1:15">
      <c r="A214" s="6" t="s">
        <v>439</v>
      </c>
      <c r="B214" s="62">
        <v>17</v>
      </c>
      <c r="C214" s="19" t="s">
        <v>440</v>
      </c>
      <c r="D214" s="18">
        <v>36534812.677056812</v>
      </c>
      <c r="E214" s="18">
        <v>14289907.726600906</v>
      </c>
      <c r="F214" s="18">
        <v>3542306.6082500005</v>
      </c>
      <c r="G214" s="18">
        <v>54367027.011907719</v>
      </c>
      <c r="I214" s="87">
        <v>1535.2696842903229</v>
      </c>
      <c r="J214" s="88">
        <v>600.49198330045408</v>
      </c>
      <c r="K214" s="87">
        <v>148.85517536874397</v>
      </c>
      <c r="L214" s="89">
        <v>2284.6168429595209</v>
      </c>
      <c r="N214" s="67"/>
      <c r="O214" s="2"/>
    </row>
    <row r="215" spans="1:15">
      <c r="A215" s="6" t="s">
        <v>585</v>
      </c>
      <c r="B215" s="62">
        <v>2</v>
      </c>
      <c r="C215" s="19" t="s">
        <v>586</v>
      </c>
      <c r="D215" s="18">
        <v>44568910.447697371</v>
      </c>
      <c r="E215" s="18">
        <v>4789759.1459646244</v>
      </c>
      <c r="F215" s="18">
        <v>4599094.2125000004</v>
      </c>
      <c r="G215" s="18">
        <v>53957763.806161992</v>
      </c>
      <c r="I215" s="88">
        <v>1759.4611522520775</v>
      </c>
      <c r="J215" s="87">
        <v>189.08685586690711</v>
      </c>
      <c r="K215" s="87">
        <v>181.55991522245472</v>
      </c>
      <c r="L215" s="90">
        <v>2130.1079233414389</v>
      </c>
      <c r="N215" s="67"/>
      <c r="O215" s="2"/>
    </row>
    <row r="216" spans="1:15">
      <c r="A216" s="6" t="s">
        <v>583</v>
      </c>
      <c r="B216" s="62">
        <v>10</v>
      </c>
      <c r="C216" s="19" t="s">
        <v>584</v>
      </c>
      <c r="D216" s="18">
        <v>4016317.1961063826</v>
      </c>
      <c r="E216" s="18">
        <v>921814.73641931312</v>
      </c>
      <c r="F216" s="18">
        <v>817875.23095</v>
      </c>
      <c r="G216" s="18">
        <v>5756007.163475696</v>
      </c>
      <c r="I216" s="87">
        <v>1218.1732472266856</v>
      </c>
      <c r="J216" s="87">
        <v>279.59197343624908</v>
      </c>
      <c r="K216" s="88">
        <v>248.06649407036699</v>
      </c>
      <c r="L216" s="90">
        <v>1745.8317147333019</v>
      </c>
      <c r="N216" s="67"/>
      <c r="O216" s="2"/>
    </row>
    <row r="217" spans="1:15">
      <c r="A217" s="6" t="s">
        <v>299</v>
      </c>
      <c r="B217" s="62">
        <v>19</v>
      </c>
      <c r="C217" s="19" t="s">
        <v>300</v>
      </c>
      <c r="D217" s="18">
        <v>4021332.0544647891</v>
      </c>
      <c r="E217" s="18">
        <v>510868.40616586665</v>
      </c>
      <c r="F217" s="18">
        <v>629128.97774999996</v>
      </c>
      <c r="G217" s="18">
        <v>5161329.4383806549</v>
      </c>
      <c r="I217" s="87">
        <v>1117.3470559779907</v>
      </c>
      <c r="J217" s="87">
        <v>141.94732041285542</v>
      </c>
      <c r="K217" s="87">
        <v>174.80660676576827</v>
      </c>
      <c r="L217" s="90">
        <v>1434.1009831566143</v>
      </c>
      <c r="N217" s="67"/>
      <c r="O217" s="2"/>
    </row>
    <row r="218" spans="1:15">
      <c r="A218" s="6" t="s">
        <v>449</v>
      </c>
      <c r="B218" s="62">
        <v>4</v>
      </c>
      <c r="C218" s="19" t="s">
        <v>450</v>
      </c>
      <c r="D218" s="18">
        <v>67921927.122417733</v>
      </c>
      <c r="E218" s="18">
        <v>16212406.923616141</v>
      </c>
      <c r="F218" s="18">
        <v>6328726.9849499995</v>
      </c>
      <c r="G218" s="18">
        <v>90463061.03098388</v>
      </c>
      <c r="I218" s="88">
        <v>1749.122556716567</v>
      </c>
      <c r="J218" s="88">
        <v>417.50120837495211</v>
      </c>
      <c r="K218" s="87">
        <v>162.9771061225278</v>
      </c>
      <c r="L218" s="89">
        <v>2329.6008712140474</v>
      </c>
      <c r="N218" s="67"/>
      <c r="O218" s="2"/>
    </row>
    <row r="219" spans="1:15">
      <c r="A219" s="6" t="s">
        <v>151</v>
      </c>
      <c r="B219" s="62">
        <v>11</v>
      </c>
      <c r="C219" s="19" t="s">
        <v>152</v>
      </c>
      <c r="D219" s="18">
        <v>3634693.9114545453</v>
      </c>
      <c r="E219" s="18">
        <v>571958.31570393429</v>
      </c>
      <c r="F219" s="18">
        <v>616143.71400000004</v>
      </c>
      <c r="G219" s="18">
        <v>4822795.9411584791</v>
      </c>
      <c r="I219" s="87">
        <v>1239.2410199299507</v>
      </c>
      <c r="J219" s="87">
        <v>195.00794943877747</v>
      </c>
      <c r="K219" s="88">
        <v>210.07286532560519</v>
      </c>
      <c r="L219" s="90">
        <v>1644.3218346943331</v>
      </c>
      <c r="N219" s="67"/>
      <c r="O219" s="2"/>
    </row>
    <row r="220" spans="1:15">
      <c r="A220" s="6" t="s">
        <v>105</v>
      </c>
      <c r="B220" s="62">
        <v>11</v>
      </c>
      <c r="C220" s="19" t="s">
        <v>106</v>
      </c>
      <c r="D220" s="18">
        <v>1464010.4532446808</v>
      </c>
      <c r="E220" s="18">
        <v>1041773.055852693</v>
      </c>
      <c r="F220" s="18">
        <v>228662.78834999996</v>
      </c>
      <c r="G220" s="18">
        <v>2734446.2974473741</v>
      </c>
      <c r="I220" s="87">
        <v>1028.0972284021634</v>
      </c>
      <c r="J220" s="88">
        <v>731.58220214374512</v>
      </c>
      <c r="K220" s="87">
        <v>160.57780080758425</v>
      </c>
      <c r="L220" s="90">
        <v>1920.2572313534931</v>
      </c>
      <c r="N220" s="67"/>
      <c r="O220" s="2"/>
    </row>
    <row r="221" spans="1:15">
      <c r="A221" s="6" t="s">
        <v>581</v>
      </c>
      <c r="B221" s="62">
        <v>9</v>
      </c>
      <c r="C221" s="19" t="s">
        <v>582</v>
      </c>
      <c r="D221" s="18">
        <v>4417006.3469999991</v>
      </c>
      <c r="E221" s="18">
        <v>1097461.5743007015</v>
      </c>
      <c r="F221" s="18">
        <v>495163.70014999999</v>
      </c>
      <c r="G221" s="18">
        <v>6009631.6214507008</v>
      </c>
      <c r="I221" s="87">
        <v>1456.7962885883903</v>
      </c>
      <c r="J221" s="88">
        <v>361.95962213083823</v>
      </c>
      <c r="K221" s="87">
        <v>163.31256601253298</v>
      </c>
      <c r="L221" s="90">
        <v>1982.0684767317614</v>
      </c>
      <c r="N221" s="67"/>
      <c r="O221" s="2"/>
    </row>
    <row r="222" spans="1:15">
      <c r="A222" s="6" t="s">
        <v>177</v>
      </c>
      <c r="B222" s="62">
        <v>17</v>
      </c>
      <c r="C222" s="19" t="s">
        <v>178</v>
      </c>
      <c r="D222" s="18">
        <v>3127928.1909090905</v>
      </c>
      <c r="E222" s="18">
        <v>313113.02287305065</v>
      </c>
      <c r="F222" s="18">
        <v>364634.12760000007</v>
      </c>
      <c r="G222" s="18">
        <v>3805675.3413821412</v>
      </c>
      <c r="I222" s="87">
        <v>1203.9754391489955</v>
      </c>
      <c r="J222" s="87">
        <v>120.52079402349909</v>
      </c>
      <c r="K222" s="87">
        <v>140.35185819861434</v>
      </c>
      <c r="L222" s="90">
        <v>1464.8480913711089</v>
      </c>
      <c r="N222" s="67"/>
      <c r="O222" s="2"/>
    </row>
    <row r="223" spans="1:15">
      <c r="A223" s="6" t="s">
        <v>483</v>
      </c>
      <c r="B223" s="62">
        <v>5</v>
      </c>
      <c r="C223" s="19" t="s">
        <v>484</v>
      </c>
      <c r="D223" s="18">
        <v>47915727.65943037</v>
      </c>
      <c r="E223" s="18">
        <v>11328363.613680607</v>
      </c>
      <c r="F223" s="18">
        <v>4593560.5006999997</v>
      </c>
      <c r="G223" s="18">
        <v>63837651.773810975</v>
      </c>
      <c r="I223" s="87">
        <v>1682.2570536611443</v>
      </c>
      <c r="J223" s="88">
        <v>397.72368127235916</v>
      </c>
      <c r="K223" s="87">
        <v>161.27375981111538</v>
      </c>
      <c r="L223" s="89">
        <v>2241.2544947446186</v>
      </c>
      <c r="N223" s="67"/>
      <c r="O223" s="2"/>
    </row>
    <row r="224" spans="1:15">
      <c r="A224" s="6" t="s">
        <v>49</v>
      </c>
      <c r="B224" s="62">
        <v>18</v>
      </c>
      <c r="C224" s="19" t="s">
        <v>50</v>
      </c>
      <c r="D224" s="18">
        <v>1507694.2851290321</v>
      </c>
      <c r="E224" s="18">
        <v>325169.43209775223</v>
      </c>
      <c r="F224" s="18">
        <v>208065.34334999998</v>
      </c>
      <c r="G224" s="18">
        <v>2040929.0605767842</v>
      </c>
      <c r="I224" s="87">
        <v>1295.2700044063849</v>
      </c>
      <c r="J224" s="87">
        <v>279.3551822145638</v>
      </c>
      <c r="K224" s="87">
        <v>178.75029497422679</v>
      </c>
      <c r="L224" s="90">
        <v>1753.3754815951754</v>
      </c>
      <c r="N224" s="67"/>
      <c r="O224" s="2"/>
    </row>
    <row r="225" spans="1:15">
      <c r="A225" s="6" t="s">
        <v>329</v>
      </c>
      <c r="B225" s="62">
        <v>19</v>
      </c>
      <c r="C225" s="19" t="s">
        <v>330</v>
      </c>
      <c r="D225" s="18">
        <v>104545853.27029213</v>
      </c>
      <c r="E225" s="18">
        <v>10034765.709510462</v>
      </c>
      <c r="F225" s="18">
        <v>11123034.352999998</v>
      </c>
      <c r="G225" s="18">
        <v>125703653.33280259</v>
      </c>
      <c r="I225" s="87">
        <v>1601.3517947230973</v>
      </c>
      <c r="J225" s="87">
        <v>153.70471019070646</v>
      </c>
      <c r="K225" s="87">
        <v>170.37396000673954</v>
      </c>
      <c r="L225" s="90">
        <v>1925.4304649205433</v>
      </c>
      <c r="N225" s="67"/>
      <c r="O225" s="2"/>
    </row>
    <row r="226" spans="1:15">
      <c r="A226" s="6" t="s">
        <v>413</v>
      </c>
      <c r="B226" s="62">
        <v>9</v>
      </c>
      <c r="C226" s="19" t="s">
        <v>414</v>
      </c>
      <c r="D226" s="18">
        <v>7503225.5871627899</v>
      </c>
      <c r="E226" s="18">
        <v>1232070.547487688</v>
      </c>
      <c r="F226" s="18">
        <v>1177035.9533500003</v>
      </c>
      <c r="G226" s="18">
        <v>9912332.0880004782</v>
      </c>
      <c r="I226" s="87">
        <v>1576.9704891052522</v>
      </c>
      <c r="J226" s="87">
        <v>258.94715163675664</v>
      </c>
      <c r="K226" s="88">
        <v>247.38040213324933</v>
      </c>
      <c r="L226" s="90">
        <v>2083.298042875258</v>
      </c>
      <c r="N226" s="67"/>
      <c r="O226" s="2"/>
    </row>
    <row r="227" spans="1:15">
      <c r="A227" s="6" t="s">
        <v>575</v>
      </c>
      <c r="B227" s="62">
        <v>6</v>
      </c>
      <c r="C227" s="19" t="s">
        <v>576</v>
      </c>
      <c r="D227" s="18">
        <v>5402763.9056489347</v>
      </c>
      <c r="E227" s="18">
        <v>1280816.2973980915</v>
      </c>
      <c r="F227" s="18">
        <v>1033021.8227999998</v>
      </c>
      <c r="G227" s="18">
        <v>7716602.0258470261</v>
      </c>
      <c r="I227" s="87">
        <v>1310.078541621953</v>
      </c>
      <c r="J227" s="88">
        <v>310.57621178421232</v>
      </c>
      <c r="K227" s="88">
        <v>250.49025771096021</v>
      </c>
      <c r="L227" s="90">
        <v>1871.1450111171257</v>
      </c>
      <c r="N227" s="67"/>
      <c r="O227" s="2"/>
    </row>
    <row r="228" spans="1:15">
      <c r="A228" s="6" t="s">
        <v>87</v>
      </c>
      <c r="B228" s="62">
        <v>2</v>
      </c>
      <c r="C228" s="19" t="s">
        <v>88</v>
      </c>
      <c r="D228" s="18">
        <v>11511991.265323943</v>
      </c>
      <c r="E228" s="18">
        <v>711236.66291540931</v>
      </c>
      <c r="F228" s="18">
        <v>853265.59704999998</v>
      </c>
      <c r="G228" s="18">
        <v>13076493.525289351</v>
      </c>
      <c r="I228" s="88">
        <v>1788.6872693169582</v>
      </c>
      <c r="J228" s="87">
        <v>110.50911480972799</v>
      </c>
      <c r="K228" s="87">
        <v>132.57700389216905</v>
      </c>
      <c r="L228" s="90">
        <v>2031.773388018855</v>
      </c>
      <c r="N228" s="67"/>
      <c r="O228" s="2"/>
    </row>
    <row r="229" spans="1:15">
      <c r="A229" s="6" t="s">
        <v>17</v>
      </c>
      <c r="B229" s="62">
        <v>12</v>
      </c>
      <c r="C229" s="19" t="s">
        <v>18</v>
      </c>
      <c r="D229" s="18">
        <v>2055277.0074943819</v>
      </c>
      <c r="E229" s="18">
        <v>371578.91486364102</v>
      </c>
      <c r="F229" s="18">
        <v>393755.17335</v>
      </c>
      <c r="G229" s="18">
        <v>2820611.0957080228</v>
      </c>
      <c r="I229" s="87">
        <v>1080.5872804912628</v>
      </c>
      <c r="J229" s="87">
        <v>195.36220550138856</v>
      </c>
      <c r="K229" s="88">
        <v>207.02164739747633</v>
      </c>
      <c r="L229" s="90">
        <v>1482.9711333901278</v>
      </c>
      <c r="N229" s="67"/>
      <c r="O229" s="2"/>
    </row>
    <row r="230" spans="1:15">
      <c r="A230" s="6" t="s">
        <v>259</v>
      </c>
      <c r="B230" s="62">
        <v>1</v>
      </c>
      <c r="C230" s="19" t="s">
        <v>260</v>
      </c>
      <c r="D230" s="18">
        <v>43206146.396225795</v>
      </c>
      <c r="E230" s="18">
        <v>3259443.4559622728</v>
      </c>
      <c r="F230" s="18">
        <v>5967893.8418500004</v>
      </c>
      <c r="G230" s="18">
        <v>52433483.694038063</v>
      </c>
      <c r="I230" s="87">
        <v>1587.9358446185379</v>
      </c>
      <c r="J230" s="87">
        <v>119.79284266096779</v>
      </c>
      <c r="K230" s="88">
        <v>219.33528765665773</v>
      </c>
      <c r="L230" s="90">
        <v>1927.063974936163</v>
      </c>
      <c r="N230" s="67"/>
      <c r="O230" s="2"/>
    </row>
    <row r="231" spans="1:15">
      <c r="A231" s="6" t="s">
        <v>83</v>
      </c>
      <c r="B231" s="62">
        <v>13</v>
      </c>
      <c r="C231" s="19" t="s">
        <v>84</v>
      </c>
      <c r="D231" s="18">
        <v>11093554.475612903</v>
      </c>
      <c r="E231" s="18">
        <v>1703912.1815153486</v>
      </c>
      <c r="F231" s="18">
        <v>1634334.4278500003</v>
      </c>
      <c r="G231" s="18">
        <v>14431801.084978253</v>
      </c>
      <c r="I231" s="87">
        <v>1253.9340426825934</v>
      </c>
      <c r="J231" s="87">
        <v>192.59773725730176</v>
      </c>
      <c r="K231" s="87">
        <v>184.7331782355601</v>
      </c>
      <c r="L231" s="90">
        <v>1631.2649581754551</v>
      </c>
      <c r="N231" s="67"/>
      <c r="O231" s="2"/>
    </row>
    <row r="232" spans="1:15">
      <c r="A232" s="6" t="s">
        <v>495</v>
      </c>
      <c r="B232" s="62">
        <v>19</v>
      </c>
      <c r="C232" s="19" t="s">
        <v>496</v>
      </c>
      <c r="D232" s="18">
        <v>4389320.2311627911</v>
      </c>
      <c r="E232" s="18">
        <v>779610.98222095729</v>
      </c>
      <c r="F232" s="18">
        <v>697394.88915000018</v>
      </c>
      <c r="G232" s="18">
        <v>5866326.1025337484</v>
      </c>
      <c r="I232" s="87">
        <v>1312.5957629075333</v>
      </c>
      <c r="J232" s="87">
        <v>233.13725544885085</v>
      </c>
      <c r="K232" s="88">
        <v>208.55110321471298</v>
      </c>
      <c r="L232" s="90">
        <v>1754.2841215710971</v>
      </c>
      <c r="N232" s="67"/>
      <c r="O232" s="2"/>
    </row>
    <row r="233" spans="1:15">
      <c r="A233" s="6" t="s">
        <v>365</v>
      </c>
      <c r="B233" s="62">
        <v>2</v>
      </c>
      <c r="C233" s="19" t="s">
        <v>366</v>
      </c>
      <c r="D233" s="18">
        <v>77607422.447222218</v>
      </c>
      <c r="E233" s="18">
        <v>9432431.596355306</v>
      </c>
      <c r="F233" s="18">
        <v>8718491.2493500002</v>
      </c>
      <c r="G233" s="18">
        <v>95758345.292927518</v>
      </c>
      <c r="I233" s="87">
        <v>1518.7362514133506</v>
      </c>
      <c r="J233" s="87">
        <v>184.58770247270658</v>
      </c>
      <c r="K233" s="87">
        <v>170.61626711056752</v>
      </c>
      <c r="L233" s="90">
        <v>1873.9402209966247</v>
      </c>
      <c r="N233" s="67"/>
      <c r="O233" s="2"/>
    </row>
    <row r="234" spans="1:15">
      <c r="A234" s="6" t="s">
        <v>567</v>
      </c>
      <c r="B234" s="62">
        <v>2</v>
      </c>
      <c r="C234" s="19" t="s">
        <v>568</v>
      </c>
      <c r="D234" s="18">
        <v>4567122.6278522722</v>
      </c>
      <c r="E234" s="18">
        <v>401703.72077840718</v>
      </c>
      <c r="F234" s="18">
        <v>636997.32995000016</v>
      </c>
      <c r="G234" s="18">
        <v>5605823.6785806799</v>
      </c>
      <c r="I234" s="87">
        <v>1535.6834659893316</v>
      </c>
      <c r="J234" s="87">
        <v>135.07186307276638</v>
      </c>
      <c r="K234" s="88">
        <v>214.18874578009419</v>
      </c>
      <c r="L234" s="90">
        <v>1884.9440748421923</v>
      </c>
      <c r="N234" s="67"/>
      <c r="O234" s="2"/>
    </row>
    <row r="235" spans="1:15">
      <c r="A235" s="6" t="s">
        <v>533</v>
      </c>
      <c r="B235" s="62">
        <v>9</v>
      </c>
      <c r="C235" s="19" t="s">
        <v>534</v>
      </c>
      <c r="D235" s="18">
        <v>4215375.7911910107</v>
      </c>
      <c r="E235" s="18">
        <v>799052.26435960678</v>
      </c>
      <c r="F235" s="18">
        <v>915990.97500000009</v>
      </c>
      <c r="G235" s="18">
        <v>5930419.0305506177</v>
      </c>
      <c r="I235" s="87">
        <v>1310.7511788529262</v>
      </c>
      <c r="J235" s="87">
        <v>248.46152498743993</v>
      </c>
      <c r="K235" s="88">
        <v>284.82306436567166</v>
      </c>
      <c r="L235" s="90">
        <v>1844.0357682060378</v>
      </c>
      <c r="N235" s="67"/>
      <c r="O235" s="2"/>
    </row>
    <row r="236" spans="1:15">
      <c r="A236" s="6" t="s">
        <v>525</v>
      </c>
      <c r="B236" s="62">
        <v>10</v>
      </c>
      <c r="C236" s="19" t="s">
        <v>526</v>
      </c>
      <c r="D236" s="18">
        <v>46106514.918580636</v>
      </c>
      <c r="E236" s="18">
        <v>8585740.0073341429</v>
      </c>
      <c r="F236" s="18">
        <v>6249958.3085500011</v>
      </c>
      <c r="G236" s="18">
        <v>60942213.234464779</v>
      </c>
      <c r="I236" s="87">
        <v>1447.9325100832407</v>
      </c>
      <c r="J236" s="87">
        <v>269.6272338452452</v>
      </c>
      <c r="K236" s="87">
        <v>196.27416727538238</v>
      </c>
      <c r="L236" s="90">
        <v>1913.8339112038684</v>
      </c>
      <c r="N236" s="67"/>
      <c r="O236" s="2"/>
    </row>
    <row r="237" spans="1:15">
      <c r="A237" s="6" t="s">
        <v>233</v>
      </c>
      <c r="B237" s="62">
        <v>19</v>
      </c>
      <c r="C237" s="19" t="s">
        <v>234</v>
      </c>
      <c r="D237" s="18">
        <v>1253291.0624505493</v>
      </c>
      <c r="E237" s="18">
        <v>618504.35516394582</v>
      </c>
      <c r="F237" s="18">
        <v>216777.30049999998</v>
      </c>
      <c r="G237" s="18">
        <v>2088572.718114495</v>
      </c>
      <c r="I237" s="87">
        <v>1281.4837039371671</v>
      </c>
      <c r="J237" s="88">
        <v>632.41754106742928</v>
      </c>
      <c r="K237" s="88">
        <v>221.65368149284251</v>
      </c>
      <c r="L237" s="90">
        <v>2135.5549264974388</v>
      </c>
      <c r="N237" s="67"/>
      <c r="O237" s="2"/>
    </row>
    <row r="238" spans="1:15">
      <c r="A238" s="6" t="s">
        <v>403</v>
      </c>
      <c r="B238" s="62">
        <v>14</v>
      </c>
      <c r="C238" s="19" t="s">
        <v>404</v>
      </c>
      <c r="D238" s="18">
        <v>104780115.08389284</v>
      </c>
      <c r="E238" s="18">
        <v>14540769.525881853</v>
      </c>
      <c r="F238" s="18">
        <v>13209446.978399999</v>
      </c>
      <c r="G238" s="18">
        <v>132530331.5881747</v>
      </c>
      <c r="I238" s="87">
        <v>1583.738136092697</v>
      </c>
      <c r="J238" s="87">
        <v>219.78188521586839</v>
      </c>
      <c r="K238" s="87">
        <v>199.65911394195888</v>
      </c>
      <c r="L238" s="90">
        <v>2003.1791352505245</v>
      </c>
      <c r="N238" s="67"/>
      <c r="O238" s="2"/>
    </row>
    <row r="239" spans="1:15">
      <c r="A239" s="6" t="s">
        <v>541</v>
      </c>
      <c r="B239" s="62">
        <v>17</v>
      </c>
      <c r="C239" s="19" t="s">
        <v>542</v>
      </c>
      <c r="D239" s="18">
        <v>5362994.5334062502</v>
      </c>
      <c r="E239" s="18">
        <v>1867290.3734586367</v>
      </c>
      <c r="F239" s="18">
        <v>589539.34030000004</v>
      </c>
      <c r="G239" s="18">
        <v>7819824.2471648874</v>
      </c>
      <c r="I239" s="87">
        <v>1137.9152415459898</v>
      </c>
      <c r="J239" s="88">
        <v>396.19995193266215</v>
      </c>
      <c r="K239" s="87">
        <v>125.08791434330575</v>
      </c>
      <c r="L239" s="90">
        <v>1659.2031078219579</v>
      </c>
      <c r="N239" s="67"/>
      <c r="O239" s="2"/>
    </row>
    <row r="240" spans="1:15">
      <c r="A240" s="6" t="s">
        <v>23</v>
      </c>
      <c r="B240" s="62">
        <v>4</v>
      </c>
      <c r="C240" s="19" t="s">
        <v>24</v>
      </c>
      <c r="D240" s="18">
        <v>1428777.5625</v>
      </c>
      <c r="E240" s="18">
        <v>453455.21492692333</v>
      </c>
      <c r="F240" s="18">
        <v>311004.95954999997</v>
      </c>
      <c r="G240" s="18">
        <v>2193237.7369769234</v>
      </c>
      <c r="I240" s="87">
        <v>1113.6224181605612</v>
      </c>
      <c r="J240" s="88">
        <v>353.43352683314367</v>
      </c>
      <c r="K240" s="88">
        <v>242.40448912704596</v>
      </c>
      <c r="L240" s="90">
        <v>1709.460434120751</v>
      </c>
      <c r="N240" s="67"/>
      <c r="O240" s="2"/>
    </row>
    <row r="241" spans="1:15">
      <c r="A241" s="6" t="s">
        <v>297</v>
      </c>
      <c r="B241" s="62">
        <v>17</v>
      </c>
      <c r="C241" s="19" t="s">
        <v>298</v>
      </c>
      <c r="D241" s="18">
        <v>6201164.8564468082</v>
      </c>
      <c r="E241" s="18">
        <v>867800.16019986791</v>
      </c>
      <c r="F241" s="18">
        <v>809313.35160000005</v>
      </c>
      <c r="G241" s="18">
        <v>7878278.3682466755</v>
      </c>
      <c r="I241" s="87">
        <v>1282.0270532244797</v>
      </c>
      <c r="J241" s="87">
        <v>179.40875753563529</v>
      </c>
      <c r="K241" s="87">
        <v>167.31721141203226</v>
      </c>
      <c r="L241" s="90">
        <v>1628.753022172147</v>
      </c>
      <c r="N241" s="67"/>
      <c r="O241" s="2"/>
    </row>
    <row r="242" spans="1:15">
      <c r="A242" s="6" t="s">
        <v>551</v>
      </c>
      <c r="B242" s="62">
        <v>11</v>
      </c>
      <c r="C242" s="19" t="s">
        <v>552</v>
      </c>
      <c r="D242" s="18">
        <v>34582695.952787235</v>
      </c>
      <c r="E242" s="18">
        <v>8425726.3328192513</v>
      </c>
      <c r="F242" s="18">
        <v>3054532.6829499998</v>
      </c>
      <c r="G242" s="18">
        <v>46062954.968556486</v>
      </c>
      <c r="I242" s="87">
        <v>1624.363360863656</v>
      </c>
      <c r="J242" s="88">
        <v>395.75980896285819</v>
      </c>
      <c r="K242" s="87">
        <v>143.47264833020196</v>
      </c>
      <c r="L242" s="90">
        <v>2163.5958181567162</v>
      </c>
      <c r="N242" s="67"/>
      <c r="O242" s="2"/>
    </row>
    <row r="243" spans="1:15">
      <c r="A243" s="6" t="s">
        <v>171</v>
      </c>
      <c r="B243" s="62">
        <v>19</v>
      </c>
      <c r="C243" s="19" t="s">
        <v>172</v>
      </c>
      <c r="D243" s="18">
        <v>4360930.9047765955</v>
      </c>
      <c r="E243" s="18">
        <v>282746.87254516402</v>
      </c>
      <c r="F243" s="18">
        <v>377693.15680000006</v>
      </c>
      <c r="G243" s="18">
        <v>5021370.9341217596</v>
      </c>
      <c r="H243" s="17"/>
      <c r="I243" s="87">
        <v>1542.0547753806916</v>
      </c>
      <c r="J243" s="87">
        <v>99.981213771274412</v>
      </c>
      <c r="K243" s="87">
        <v>133.55486449787838</v>
      </c>
      <c r="L243" s="90">
        <v>1775.5908536498443</v>
      </c>
      <c r="N243" s="67"/>
      <c r="O243" s="2"/>
    </row>
    <row r="244" spans="1:15">
      <c r="A244" s="6" t="s">
        <v>437</v>
      </c>
      <c r="B244" s="62">
        <v>1</v>
      </c>
      <c r="C244" s="19" t="s">
        <v>438</v>
      </c>
      <c r="D244" s="18">
        <v>46850573.076681823</v>
      </c>
      <c r="E244" s="18">
        <v>4378534.5461018393</v>
      </c>
      <c r="F244" s="18">
        <v>7146801.4659000002</v>
      </c>
      <c r="G244" s="18">
        <v>58375909.088683665</v>
      </c>
      <c r="I244" s="88">
        <v>2073.4929443098836</v>
      </c>
      <c r="J244" s="87">
        <v>193.78333906182073</v>
      </c>
      <c r="K244" s="88">
        <v>316.30013126355391</v>
      </c>
      <c r="L244" s="89">
        <v>2583.5764146352585</v>
      </c>
      <c r="N244" s="67"/>
      <c r="O244" s="2"/>
    </row>
    <row r="245" spans="1:15">
      <c r="A245" s="6" t="s">
        <v>425</v>
      </c>
      <c r="B245" s="62">
        <v>1</v>
      </c>
      <c r="C245" s="19" t="s">
        <v>426</v>
      </c>
      <c r="D245" s="18">
        <v>12296333.576093024</v>
      </c>
      <c r="E245" s="18">
        <v>497923.79627537349</v>
      </c>
      <c r="F245" s="18">
        <v>1443741.56895</v>
      </c>
      <c r="G245" s="18">
        <v>14237998.941318396</v>
      </c>
      <c r="I245" s="88">
        <v>1996.8063618208873</v>
      </c>
      <c r="J245" s="87">
        <v>80.85803771928768</v>
      </c>
      <c r="K245" s="88">
        <v>234.44975137219876</v>
      </c>
      <c r="L245" s="89">
        <v>2312.1141509123736</v>
      </c>
      <c r="N245" s="67"/>
      <c r="O245" s="2"/>
    </row>
    <row r="246" spans="1:15">
      <c r="A246" s="6" t="s">
        <v>493</v>
      </c>
      <c r="B246" s="62">
        <v>19</v>
      </c>
      <c r="C246" s="19" t="s">
        <v>494</v>
      </c>
      <c r="D246" s="18">
        <v>13039961.333625</v>
      </c>
      <c r="E246" s="18">
        <v>8160690.7470709952</v>
      </c>
      <c r="F246" s="18">
        <v>2259297.2614500006</v>
      </c>
      <c r="G246" s="18">
        <v>23459949.342145994</v>
      </c>
      <c r="I246" s="87">
        <v>1604.7208138844451</v>
      </c>
      <c r="J246" s="88">
        <v>1004.2691049804325</v>
      </c>
      <c r="K246" s="88">
        <v>278.0331357925179</v>
      </c>
      <c r="L246" s="89">
        <v>2887.0230546573953</v>
      </c>
      <c r="N246" s="67"/>
      <c r="O246" s="2"/>
    </row>
    <row r="247" spans="1:15">
      <c r="A247" s="6" t="s">
        <v>111</v>
      </c>
      <c r="B247" s="62">
        <v>14</v>
      </c>
      <c r="C247" s="19" t="s">
        <v>112</v>
      </c>
      <c r="D247" s="18">
        <v>2034311.3879340661</v>
      </c>
      <c r="E247" s="18">
        <v>1014103.1101675935</v>
      </c>
      <c r="F247" s="18">
        <v>297400.26275000005</v>
      </c>
      <c r="G247" s="18">
        <v>3345814.7608516598</v>
      </c>
      <c r="I247" s="87">
        <v>1086.1246064784123</v>
      </c>
      <c r="J247" s="88">
        <v>541.43252011083473</v>
      </c>
      <c r="K247" s="87">
        <v>158.78284183128673</v>
      </c>
      <c r="L247" s="90">
        <v>1786.3399684205338</v>
      </c>
      <c r="N247" s="67"/>
      <c r="O247" s="2"/>
    </row>
    <row r="248" spans="1:15">
      <c r="A248" s="6" t="s">
        <v>153</v>
      </c>
      <c r="B248" s="62">
        <v>2</v>
      </c>
      <c r="C248" s="19" t="s">
        <v>154</v>
      </c>
      <c r="D248" s="18">
        <v>11678325.964463415</v>
      </c>
      <c r="E248" s="18">
        <v>1114026.5167177152</v>
      </c>
      <c r="F248" s="18">
        <v>1314153.2510500001</v>
      </c>
      <c r="G248" s="18">
        <v>14106505.732231129</v>
      </c>
      <c r="I248" s="87">
        <v>1388.6237769873264</v>
      </c>
      <c r="J248" s="87">
        <v>132.46450852767126</v>
      </c>
      <c r="K248" s="87">
        <v>156.26079085017838</v>
      </c>
      <c r="L248" s="90">
        <v>1677.349076365176</v>
      </c>
      <c r="N248" s="67"/>
      <c r="O248" s="2"/>
    </row>
    <row r="249" spans="1:15">
      <c r="A249" s="6" t="s">
        <v>141</v>
      </c>
      <c r="B249" s="62">
        <v>11</v>
      </c>
      <c r="C249" s="19" t="s">
        <v>142</v>
      </c>
      <c r="D249" s="18">
        <v>4410102.8048023256</v>
      </c>
      <c r="E249" s="18">
        <v>1476887.5923498699</v>
      </c>
      <c r="F249" s="18">
        <v>576001.46345000004</v>
      </c>
      <c r="G249" s="18">
        <v>6462991.8606021954</v>
      </c>
      <c r="I249" s="87">
        <v>1212.5660722579944</v>
      </c>
      <c r="J249" s="88">
        <v>406.07302511681877</v>
      </c>
      <c r="K249" s="87">
        <v>158.37268722848503</v>
      </c>
      <c r="L249" s="90">
        <v>1777.0117846032981</v>
      </c>
      <c r="N249" s="67"/>
      <c r="O249" s="2"/>
    </row>
    <row r="250" spans="1:15">
      <c r="A250" s="6" t="s">
        <v>553</v>
      </c>
      <c r="B250" s="62">
        <v>18</v>
      </c>
      <c r="C250" s="19" t="s">
        <v>554</v>
      </c>
      <c r="D250" s="18">
        <v>15797078.507639999</v>
      </c>
      <c r="E250" s="18">
        <v>2149875.0745339231</v>
      </c>
      <c r="F250" s="18">
        <v>2652485.8281000005</v>
      </c>
      <c r="G250" s="18">
        <v>20599439.410273921</v>
      </c>
      <c r="I250" s="87">
        <v>1537.5782078684056</v>
      </c>
      <c r="J250" s="87">
        <v>209.25394924410386</v>
      </c>
      <c r="K250" s="88">
        <v>258.17459880280325</v>
      </c>
      <c r="L250" s="90">
        <v>2005.0067559153126</v>
      </c>
      <c r="N250" s="67"/>
      <c r="O250" s="2"/>
    </row>
    <row r="251" spans="1:15">
      <c r="A251" s="6" t="s">
        <v>243</v>
      </c>
      <c r="B251" s="62">
        <v>10</v>
      </c>
      <c r="C251" s="19" t="s">
        <v>244</v>
      </c>
      <c r="D251" s="18">
        <v>2805895.5574285709</v>
      </c>
      <c r="E251" s="18">
        <v>759895.42238607351</v>
      </c>
      <c r="F251" s="18">
        <v>668997.11109999998</v>
      </c>
      <c r="G251" s="18">
        <v>4234788.0909146443</v>
      </c>
      <c r="I251" s="87">
        <v>1184.922110400579</v>
      </c>
      <c r="J251" s="88">
        <v>320.901783102227</v>
      </c>
      <c r="K251" s="88">
        <v>282.51567191722972</v>
      </c>
      <c r="L251" s="90">
        <v>1788.3395654200356</v>
      </c>
      <c r="N251" s="67"/>
      <c r="O251" s="2"/>
    </row>
    <row r="252" spans="1:15">
      <c r="A252" s="6" t="s">
        <v>265</v>
      </c>
      <c r="B252" s="62">
        <v>18</v>
      </c>
      <c r="C252" s="19" t="s">
        <v>266</v>
      </c>
      <c r="D252" s="18">
        <v>8990768.4596292134</v>
      </c>
      <c r="E252" s="18">
        <v>1781917.4901750789</v>
      </c>
      <c r="F252" s="18">
        <v>1066242.4656999998</v>
      </c>
      <c r="G252" s="18">
        <v>11838928.415504294</v>
      </c>
      <c r="I252" s="87">
        <v>1253.59292521322</v>
      </c>
      <c r="J252" s="87">
        <v>248.45475323132723</v>
      </c>
      <c r="K252" s="87">
        <v>148.6673822783045</v>
      </c>
      <c r="L252" s="90">
        <v>1650.7150607228518</v>
      </c>
      <c r="N252" s="67"/>
      <c r="O252" s="2"/>
    </row>
    <row r="253" spans="1:15">
      <c r="A253" s="6" t="s">
        <v>327</v>
      </c>
      <c r="B253" s="62">
        <v>11</v>
      </c>
      <c r="C253" s="19" t="s">
        <v>328</v>
      </c>
      <c r="D253" s="18">
        <v>8856048.4196043964</v>
      </c>
      <c r="E253" s="18">
        <v>3081525.8848431711</v>
      </c>
      <c r="F253" s="18">
        <v>934528.6584500001</v>
      </c>
      <c r="G253" s="18">
        <v>12872102.962897567</v>
      </c>
      <c r="I253" s="87">
        <v>1320.221887239773</v>
      </c>
      <c r="J253" s="88">
        <v>459.38072224853477</v>
      </c>
      <c r="K253" s="87">
        <v>139.31554240459155</v>
      </c>
      <c r="L253" s="90">
        <v>1918.918151892899</v>
      </c>
      <c r="N253" s="67"/>
      <c r="O253" s="2"/>
    </row>
    <row r="254" spans="1:15">
      <c r="A254" s="6" t="s">
        <v>443</v>
      </c>
      <c r="B254" s="62">
        <v>7</v>
      </c>
      <c r="C254" s="19" t="s">
        <v>444</v>
      </c>
      <c r="D254" s="18">
        <v>4363492.7102343747</v>
      </c>
      <c r="E254" s="18">
        <v>997487.27085849491</v>
      </c>
      <c r="F254" s="18">
        <v>1388821.56005</v>
      </c>
      <c r="G254" s="18">
        <v>6749801.5411428697</v>
      </c>
      <c r="I254" s="87">
        <v>1248.1386470922125</v>
      </c>
      <c r="J254" s="87">
        <v>285.32244589773882</v>
      </c>
      <c r="K254" s="88">
        <v>397.26017163901599</v>
      </c>
      <c r="L254" s="90">
        <v>1930.7212646289672</v>
      </c>
      <c r="N254" s="67"/>
      <c r="O254" s="2"/>
    </row>
    <row r="255" spans="1:15">
      <c r="A255" s="6" t="s">
        <v>77</v>
      </c>
      <c r="B255" s="62">
        <v>4</v>
      </c>
      <c r="C255" s="19" t="s">
        <v>78</v>
      </c>
      <c r="D255" s="18">
        <v>10049684.973876404</v>
      </c>
      <c r="E255" s="18">
        <v>1041583.7726396461</v>
      </c>
      <c r="F255" s="18">
        <v>1342762.02575</v>
      </c>
      <c r="G255" s="18">
        <v>12434030.772266049</v>
      </c>
      <c r="I255" s="87">
        <v>1575.9267639762277</v>
      </c>
      <c r="J255" s="87">
        <v>163.33444764617315</v>
      </c>
      <c r="K255" s="88">
        <v>210.56327830484554</v>
      </c>
      <c r="L255" s="90">
        <v>1949.8244899272461</v>
      </c>
      <c r="N255" s="67"/>
      <c r="O255" s="2"/>
    </row>
    <row r="256" spans="1:15">
      <c r="A256" s="6" t="s">
        <v>195</v>
      </c>
      <c r="B256" s="62">
        <v>18</v>
      </c>
      <c r="C256" s="19" t="s">
        <v>196</v>
      </c>
      <c r="D256" s="18">
        <v>3149753.7420000001</v>
      </c>
      <c r="E256" s="18">
        <v>477117.7788440609</v>
      </c>
      <c r="F256" s="18">
        <v>750645.50715000019</v>
      </c>
      <c r="G256" s="18">
        <v>4377517.0279940609</v>
      </c>
      <c r="I256" s="87">
        <v>1216.5908621089225</v>
      </c>
      <c r="J256" s="87">
        <v>184.28651172037888</v>
      </c>
      <c r="K256" s="88">
        <v>289.93646471610668</v>
      </c>
      <c r="L256" s="90">
        <v>1690.8138385454079</v>
      </c>
      <c r="N256" s="67"/>
      <c r="O256" s="2"/>
    </row>
    <row r="257" spans="1:15">
      <c r="A257" s="6" t="s">
        <v>295</v>
      </c>
      <c r="B257" s="62">
        <v>6</v>
      </c>
      <c r="C257" s="19" t="s">
        <v>296</v>
      </c>
      <c r="D257" s="18">
        <v>33079310.2688764</v>
      </c>
      <c r="E257" s="18">
        <v>4468873.5356173348</v>
      </c>
      <c r="F257" s="18">
        <v>3852797.1512500001</v>
      </c>
      <c r="G257" s="18">
        <v>41400980.95574373</v>
      </c>
      <c r="I257" s="87">
        <v>1406.7323099671019</v>
      </c>
      <c r="J257" s="87">
        <v>190.04352692397765</v>
      </c>
      <c r="K257" s="87">
        <v>163.84423352115672</v>
      </c>
      <c r="L257" s="90">
        <v>1760.6200704122359</v>
      </c>
      <c r="N257" s="67"/>
      <c r="O257" s="2"/>
    </row>
    <row r="258" spans="1:15">
      <c r="A258" s="6" t="s">
        <v>267</v>
      </c>
      <c r="B258" s="62">
        <v>17</v>
      </c>
      <c r="C258" s="19" t="s">
        <v>268</v>
      </c>
      <c r="D258" s="18">
        <v>5716350.4423846146</v>
      </c>
      <c r="E258" s="18">
        <v>1326373.8393755562</v>
      </c>
      <c r="F258" s="18">
        <v>766900.52310000011</v>
      </c>
      <c r="G258" s="18">
        <v>7809624.8048601709</v>
      </c>
      <c r="I258" s="87">
        <v>1159.2679866932904</v>
      </c>
      <c r="J258" s="87">
        <v>268.9867855152213</v>
      </c>
      <c r="K258" s="87">
        <v>155.52636850537419</v>
      </c>
      <c r="L258" s="90">
        <v>1583.7811407138859</v>
      </c>
      <c r="N258" s="67"/>
      <c r="O258" s="2"/>
    </row>
    <row r="259" spans="1:15">
      <c r="A259" s="6" t="s">
        <v>361</v>
      </c>
      <c r="B259" s="62">
        <v>9</v>
      </c>
      <c r="C259" s="19" t="s">
        <v>362</v>
      </c>
      <c r="D259" s="18">
        <v>7790909.2257857118</v>
      </c>
      <c r="E259" s="18">
        <v>581213.56623713835</v>
      </c>
      <c r="F259" s="18">
        <v>1054442.9203499998</v>
      </c>
      <c r="G259" s="18">
        <v>9426565.7123728506</v>
      </c>
      <c r="I259" s="87">
        <v>1684.5209136833971</v>
      </c>
      <c r="J259" s="87">
        <v>125.66779810532721</v>
      </c>
      <c r="K259" s="88">
        <v>227.98765845405401</v>
      </c>
      <c r="L259" s="90">
        <v>2038.1763702427786</v>
      </c>
      <c r="N259" s="67"/>
      <c r="O259" s="2"/>
    </row>
    <row r="260" spans="1:15">
      <c r="A260" s="6" t="s">
        <v>207</v>
      </c>
      <c r="B260" s="62">
        <v>17</v>
      </c>
      <c r="C260" s="19" t="s">
        <v>208</v>
      </c>
      <c r="D260" s="18">
        <v>4456457.6777088605</v>
      </c>
      <c r="E260" s="18">
        <v>997639.12988618552</v>
      </c>
      <c r="F260" s="18">
        <v>614719.77254999999</v>
      </c>
      <c r="G260" s="18">
        <v>6068816.5801450461</v>
      </c>
      <c r="I260" s="87">
        <v>1194.440546156221</v>
      </c>
      <c r="J260" s="87">
        <v>267.3918868630891</v>
      </c>
      <c r="K260" s="87">
        <v>164.76005696864112</v>
      </c>
      <c r="L260" s="90">
        <v>1626.5924899879512</v>
      </c>
      <c r="N260" s="67"/>
      <c r="O260" s="2"/>
    </row>
    <row r="261" spans="1:15">
      <c r="A261" s="6" t="s">
        <v>555</v>
      </c>
      <c r="B261" s="62">
        <v>2</v>
      </c>
      <c r="C261" s="19" t="s">
        <v>556</v>
      </c>
      <c r="D261" s="18">
        <v>2461998.1203913041</v>
      </c>
      <c r="E261" s="18">
        <v>191041.4844398798</v>
      </c>
      <c r="F261" s="18">
        <v>655038.0162500001</v>
      </c>
      <c r="G261" s="18">
        <v>3308077.6210811837</v>
      </c>
      <c r="I261" s="87">
        <v>1443.9871673849291</v>
      </c>
      <c r="J261" s="87">
        <v>112.04779146034006</v>
      </c>
      <c r="K261" s="88">
        <v>384.18651979472145</v>
      </c>
      <c r="L261" s="90">
        <v>1940.2214786399904</v>
      </c>
      <c r="N261" s="67"/>
      <c r="O261" s="2"/>
    </row>
    <row r="262" spans="1:15">
      <c r="A262" s="6" t="s">
        <v>161</v>
      </c>
      <c r="B262" s="62">
        <v>5</v>
      </c>
      <c r="C262" s="19" t="s">
        <v>162</v>
      </c>
      <c r="D262" s="18">
        <v>9018506.6616976745</v>
      </c>
      <c r="E262" s="18">
        <v>922156.54397890135</v>
      </c>
      <c r="F262" s="18">
        <v>1126397.1416499999</v>
      </c>
      <c r="G262" s="18">
        <v>11067060.347326577</v>
      </c>
      <c r="I262" s="87">
        <v>1543.2078476553174</v>
      </c>
      <c r="J262" s="87">
        <v>157.79543873697833</v>
      </c>
      <c r="K262" s="87">
        <v>192.74420630561258</v>
      </c>
      <c r="L262" s="90">
        <v>1893.7474926979085</v>
      </c>
      <c r="N262" s="67"/>
      <c r="O262" s="2"/>
    </row>
    <row r="263" spans="1:15">
      <c r="A263" s="6" t="s">
        <v>569</v>
      </c>
      <c r="B263" s="63">
        <v>6</v>
      </c>
      <c r="C263" s="35" t="s">
        <v>570</v>
      </c>
      <c r="D263" s="18">
        <v>428573085.43689477</v>
      </c>
      <c r="E263" s="18">
        <v>79431418.285739824</v>
      </c>
      <c r="F263" s="18">
        <v>48971321.182499997</v>
      </c>
      <c r="G263" s="18">
        <v>556975824.90513456</v>
      </c>
      <c r="I263" s="87">
        <v>1680.3492861670056</v>
      </c>
      <c r="J263" s="88">
        <v>311.43469235734102</v>
      </c>
      <c r="K263" s="87">
        <v>192.00674841207606</v>
      </c>
      <c r="L263" s="90">
        <v>2183.7907269364223</v>
      </c>
      <c r="N263" s="67"/>
      <c r="O263" s="2"/>
    </row>
    <row r="264" spans="1:15">
      <c r="A264" s="6" t="s">
        <v>19</v>
      </c>
      <c r="B264" s="62">
        <v>11</v>
      </c>
      <c r="C264" s="19" t="s">
        <v>20</v>
      </c>
      <c r="D264" s="18">
        <v>1669540.9254545453</v>
      </c>
      <c r="E264" s="18">
        <v>345230.95773504174</v>
      </c>
      <c r="F264" s="18">
        <v>289542.84460000001</v>
      </c>
      <c r="G264" s="18">
        <v>2304314.7277895869</v>
      </c>
      <c r="I264" s="87">
        <v>1182.3944231264486</v>
      </c>
      <c r="J264" s="87">
        <v>244.49784542141765</v>
      </c>
      <c r="K264" s="87">
        <v>205.05867181303117</v>
      </c>
      <c r="L264" s="90">
        <v>1631.9509403608972</v>
      </c>
      <c r="N264" s="67"/>
      <c r="O264" s="2"/>
    </row>
    <row r="265" spans="1:15">
      <c r="A265" s="6" t="s">
        <v>517</v>
      </c>
      <c r="B265" s="62">
        <v>19</v>
      </c>
      <c r="C265" s="19" t="s">
        <v>518</v>
      </c>
      <c r="D265" s="18">
        <v>3917746.9785652175</v>
      </c>
      <c r="E265" s="18">
        <v>708112.9909109961</v>
      </c>
      <c r="F265" s="18">
        <v>532919.26639999996</v>
      </c>
      <c r="G265" s="18">
        <v>5158779.2358762138</v>
      </c>
      <c r="I265" s="87">
        <v>1383.8738885783177</v>
      </c>
      <c r="J265" s="87">
        <v>250.12822003214274</v>
      </c>
      <c r="K265" s="87">
        <v>188.2441774637937</v>
      </c>
      <c r="L265" s="90">
        <v>1822.2462860742542</v>
      </c>
      <c r="N265" s="67"/>
      <c r="O265" s="2"/>
    </row>
    <row r="266" spans="1:15">
      <c r="A266" s="6" t="s">
        <v>283</v>
      </c>
      <c r="B266" s="62">
        <v>14</v>
      </c>
      <c r="C266" s="19" t="s">
        <v>284</v>
      </c>
      <c r="D266" s="18">
        <v>6009816.3203505157</v>
      </c>
      <c r="E266" s="18">
        <v>711754.44731102907</v>
      </c>
      <c r="F266" s="18">
        <v>582013.04929999996</v>
      </c>
      <c r="G266" s="18">
        <v>7303583.8169615446</v>
      </c>
      <c r="I266" s="87">
        <v>1263.0971669505077</v>
      </c>
      <c r="J266" s="87">
        <v>149.59109863619778</v>
      </c>
      <c r="K266" s="87">
        <v>122.32304525010508</v>
      </c>
      <c r="L266" s="90">
        <v>1535.0113108368105</v>
      </c>
      <c r="N266" s="67"/>
      <c r="O266" s="2"/>
    </row>
    <row r="267" spans="1:15">
      <c r="A267" s="6" t="s">
        <v>113</v>
      </c>
      <c r="B267" s="62">
        <v>12</v>
      </c>
      <c r="C267" s="19" t="s">
        <v>114</v>
      </c>
      <c r="D267" s="18">
        <v>4834713.3459230773</v>
      </c>
      <c r="E267" s="18">
        <v>700787.83036390552</v>
      </c>
      <c r="F267" s="18">
        <v>584092.56124999991</v>
      </c>
      <c r="G267" s="18">
        <v>6119593.7375369826</v>
      </c>
      <c r="I267" s="87">
        <v>1189.0588652048887</v>
      </c>
      <c r="J267" s="87">
        <v>172.35313093062112</v>
      </c>
      <c r="K267" s="87">
        <v>143.65286799065419</v>
      </c>
      <c r="L267" s="90">
        <v>1505.0648641261639</v>
      </c>
      <c r="N267" s="67"/>
      <c r="O267" s="2"/>
    </row>
    <row r="268" spans="1:15">
      <c r="A268" s="6" t="s">
        <v>383</v>
      </c>
      <c r="B268" s="62">
        <v>16</v>
      </c>
      <c r="C268" s="19" t="s">
        <v>384</v>
      </c>
      <c r="D268" s="18">
        <v>3430438.3968631579</v>
      </c>
      <c r="E268" s="18">
        <v>534008.19579600357</v>
      </c>
      <c r="F268" s="18">
        <v>364611.60460000002</v>
      </c>
      <c r="G268" s="18">
        <v>4329058.1972591616</v>
      </c>
      <c r="I268" s="87">
        <v>1204.0850813840498</v>
      </c>
      <c r="J268" s="87">
        <v>187.43706416146142</v>
      </c>
      <c r="K268" s="87">
        <v>127.9788011934012</v>
      </c>
      <c r="L268" s="90">
        <v>1519.5009467389125</v>
      </c>
      <c r="N268" s="67"/>
      <c r="O268" s="2"/>
    </row>
    <row r="269" spans="1:15">
      <c r="A269" s="6" t="s">
        <v>143</v>
      </c>
      <c r="B269" s="62">
        <v>13</v>
      </c>
      <c r="C269" s="19" t="s">
        <v>144</v>
      </c>
      <c r="D269" s="18">
        <v>3222988.3514680848</v>
      </c>
      <c r="E269" s="18">
        <v>528805.2360531895</v>
      </c>
      <c r="F269" s="18">
        <v>415035.68099999998</v>
      </c>
      <c r="G269" s="18">
        <v>4166829.2685212744</v>
      </c>
      <c r="I269" s="87">
        <v>1361.0592700456439</v>
      </c>
      <c r="J269" s="87">
        <v>223.31302198192125</v>
      </c>
      <c r="K269" s="87">
        <v>175.26844636824325</v>
      </c>
      <c r="L269" s="90">
        <v>1759.6407383958085</v>
      </c>
      <c r="N269" s="67"/>
      <c r="O269" s="2"/>
    </row>
    <row r="270" spans="1:15">
      <c r="A270" s="6" t="s">
        <v>225</v>
      </c>
      <c r="B270" s="62">
        <v>19</v>
      </c>
      <c r="C270" s="19" t="s">
        <v>226</v>
      </c>
      <c r="D270" s="18">
        <v>33569118.04167857</v>
      </c>
      <c r="E270" s="18">
        <v>5344420.5021859743</v>
      </c>
      <c r="F270" s="18">
        <v>3668330.6887500002</v>
      </c>
      <c r="G270" s="18">
        <v>42581869.232614547</v>
      </c>
      <c r="I270" s="87">
        <v>1597.1604358967822</v>
      </c>
      <c r="J270" s="87">
        <v>254.27826159415616</v>
      </c>
      <c r="K270" s="87">
        <v>174.53281419497574</v>
      </c>
      <c r="L270" s="90">
        <v>2025.9715116859143</v>
      </c>
      <c r="N270" s="67"/>
      <c r="O270" s="2"/>
    </row>
    <row r="271" spans="1:15">
      <c r="A271" s="6" t="s">
        <v>511</v>
      </c>
      <c r="B271" s="62">
        <v>2</v>
      </c>
      <c r="C271" s="19" t="s">
        <v>512</v>
      </c>
      <c r="D271" s="18">
        <v>325516503.67408687</v>
      </c>
      <c r="E271" s="18">
        <v>86665928.30776298</v>
      </c>
      <c r="F271" s="18">
        <v>40734033.943299994</v>
      </c>
      <c r="G271" s="18">
        <v>452916465.92514986</v>
      </c>
      <c r="I271" s="87">
        <v>1612.5615079241211</v>
      </c>
      <c r="J271" s="88">
        <v>429.33042859643905</v>
      </c>
      <c r="K271" s="87">
        <v>201.79049129013239</v>
      </c>
      <c r="L271" s="89">
        <v>2243.6824278106928</v>
      </c>
      <c r="N271" s="67"/>
      <c r="O271" s="2"/>
    </row>
    <row r="272" spans="1:15">
      <c r="A272" s="6" t="s">
        <v>579</v>
      </c>
      <c r="B272" s="62">
        <v>19</v>
      </c>
      <c r="C272" s="19" t="s">
        <v>580</v>
      </c>
      <c r="D272" s="18">
        <v>4364461.3925999999</v>
      </c>
      <c r="E272" s="18">
        <v>879821.80651461612</v>
      </c>
      <c r="F272" s="18">
        <v>655414.48265000002</v>
      </c>
      <c r="G272" s="18">
        <v>5899697.6817646157</v>
      </c>
      <c r="I272" s="87">
        <v>1341.6727305871502</v>
      </c>
      <c r="J272" s="87">
        <v>270.46474224242735</v>
      </c>
      <c r="K272" s="87">
        <v>201.48001311097448</v>
      </c>
      <c r="L272" s="90">
        <v>1813.6174859405521</v>
      </c>
      <c r="N272" s="67"/>
      <c r="O272" s="2"/>
    </row>
    <row r="273" spans="1:15">
      <c r="A273" s="6" t="s">
        <v>247</v>
      </c>
      <c r="B273" s="62">
        <v>11</v>
      </c>
      <c r="C273" s="19" t="s">
        <v>248</v>
      </c>
      <c r="D273" s="18">
        <v>2766031.969787234</v>
      </c>
      <c r="E273" s="18">
        <v>633378.05706227629</v>
      </c>
      <c r="F273" s="18">
        <v>509770.09670000005</v>
      </c>
      <c r="G273" s="18">
        <v>3909180.1235495103</v>
      </c>
      <c r="I273" s="87">
        <v>1195.8633678284625</v>
      </c>
      <c r="J273" s="87">
        <v>273.83400651200878</v>
      </c>
      <c r="K273" s="88">
        <v>220.39347025508002</v>
      </c>
      <c r="L273" s="90">
        <v>1690.0908445955513</v>
      </c>
      <c r="N273" s="67"/>
      <c r="O273" s="2"/>
    </row>
    <row r="274" spans="1:15">
      <c r="A274" s="6" t="s">
        <v>549</v>
      </c>
      <c r="B274" s="62">
        <v>1</v>
      </c>
      <c r="C274" s="19" t="s">
        <v>550</v>
      </c>
      <c r="D274" s="18">
        <v>85141043.941690147</v>
      </c>
      <c r="E274" s="18">
        <v>7238137.3403976019</v>
      </c>
      <c r="F274" s="18">
        <v>8468171.4333500024</v>
      </c>
      <c r="G274" s="18">
        <v>100847352.71543774</v>
      </c>
      <c r="I274" s="88">
        <v>2059.631427299099</v>
      </c>
      <c r="J274" s="87">
        <v>175.09645702253621</v>
      </c>
      <c r="K274" s="87">
        <v>204.85198687285313</v>
      </c>
      <c r="L274" s="89">
        <v>2439.5798711944881</v>
      </c>
      <c r="N274" s="67"/>
      <c r="O274" s="2"/>
    </row>
    <row r="275" spans="1:15">
      <c r="A275" s="6" t="s">
        <v>303</v>
      </c>
      <c r="B275" s="62">
        <v>17</v>
      </c>
      <c r="C275" s="19" t="s">
        <v>304</v>
      </c>
      <c r="D275" s="18">
        <v>8080111.8048181804</v>
      </c>
      <c r="E275" s="18">
        <v>420770.92739320558</v>
      </c>
      <c r="F275" s="18">
        <v>511589.04290000006</v>
      </c>
      <c r="G275" s="18">
        <v>9012471.7751113866</v>
      </c>
      <c r="I275" s="87">
        <v>1238.331311083246</v>
      </c>
      <c r="J275" s="87">
        <v>64.485965884016181</v>
      </c>
      <c r="K275" s="87">
        <v>78.404451019157094</v>
      </c>
      <c r="L275" s="90">
        <v>1381.2217279864194</v>
      </c>
      <c r="N275" s="67"/>
      <c r="O275" s="2"/>
    </row>
    <row r="276" spans="1:15">
      <c r="A276" s="6" t="s">
        <v>337</v>
      </c>
      <c r="B276" s="62">
        <v>4</v>
      </c>
      <c r="C276" s="19" t="s">
        <v>338</v>
      </c>
      <c r="D276" s="18">
        <v>20016518.910370782</v>
      </c>
      <c r="E276" s="18">
        <v>1661500.9323832237</v>
      </c>
      <c r="F276" s="18">
        <v>1461080.2691499998</v>
      </c>
      <c r="G276" s="18">
        <v>23139100.111904006</v>
      </c>
      <c r="I276" s="87">
        <v>1597.1051552198821</v>
      </c>
      <c r="J276" s="87">
        <v>132.57008955423473</v>
      </c>
      <c r="K276" s="87">
        <v>116.57865388574163</v>
      </c>
      <c r="L276" s="90">
        <v>1846.2538986598586</v>
      </c>
      <c r="N276" s="67"/>
      <c r="O276" s="2"/>
    </row>
    <row r="277" spans="1:15">
      <c r="A277" s="6" t="s">
        <v>205</v>
      </c>
      <c r="B277" s="62">
        <v>6</v>
      </c>
      <c r="C277" s="19" t="s">
        <v>206</v>
      </c>
      <c r="D277" s="18">
        <v>5837420.5270776702</v>
      </c>
      <c r="E277" s="18">
        <v>688748.88575903699</v>
      </c>
      <c r="F277" s="18">
        <v>827566.68755000015</v>
      </c>
      <c r="G277" s="18">
        <v>7353736.1003867071</v>
      </c>
      <c r="I277" s="87">
        <v>1277.8941609189296</v>
      </c>
      <c r="J277" s="87">
        <v>150.77690143586625</v>
      </c>
      <c r="K277" s="87">
        <v>181.1660874671629</v>
      </c>
      <c r="L277" s="90">
        <v>1609.8371498219587</v>
      </c>
      <c r="N277" s="67"/>
      <c r="O277" s="2"/>
    </row>
    <row r="278" spans="1:15">
      <c r="A278" s="6" t="s">
        <v>263</v>
      </c>
      <c r="B278" s="62">
        <v>17</v>
      </c>
      <c r="C278" s="19" t="s">
        <v>264</v>
      </c>
      <c r="D278" s="18">
        <v>2991815.640428571</v>
      </c>
      <c r="E278" s="18">
        <v>594858.75687750312</v>
      </c>
      <c r="F278" s="18">
        <v>538759.02410000004</v>
      </c>
      <c r="G278" s="18">
        <v>4125433.4214060744</v>
      </c>
      <c r="I278" s="87">
        <v>1201.050036302116</v>
      </c>
      <c r="J278" s="87">
        <v>238.80319425030234</v>
      </c>
      <c r="K278" s="88">
        <v>216.28222565234847</v>
      </c>
      <c r="L278" s="90">
        <v>1656.135456204767</v>
      </c>
      <c r="N278" s="67"/>
      <c r="O278" s="2"/>
    </row>
    <row r="279" spans="1:15">
      <c r="A279" s="6" t="s">
        <v>187</v>
      </c>
      <c r="B279" s="62">
        <v>19</v>
      </c>
      <c r="C279" s="19" t="s">
        <v>188</v>
      </c>
      <c r="D279" s="18">
        <v>1714296.8184642857</v>
      </c>
      <c r="E279" s="18">
        <v>90620.918378512419</v>
      </c>
      <c r="F279" s="18">
        <v>340688.70785000001</v>
      </c>
      <c r="G279" s="18">
        <v>2145606.444692798</v>
      </c>
      <c r="I279" s="87">
        <v>1505.0893928571429</v>
      </c>
      <c r="J279" s="87">
        <v>79.561824739694842</v>
      </c>
      <c r="K279" s="88">
        <v>299.11212278314309</v>
      </c>
      <c r="L279" s="90">
        <v>1883.7633403799807</v>
      </c>
      <c r="N279" s="67"/>
      <c r="O279" s="2"/>
    </row>
    <row r="280" spans="1:15">
      <c r="A280" s="6" t="s">
        <v>93</v>
      </c>
      <c r="B280" s="62">
        <v>13</v>
      </c>
      <c r="C280" s="19" t="s">
        <v>94</v>
      </c>
      <c r="D280" s="18">
        <v>4606236.6492999997</v>
      </c>
      <c r="E280" s="18">
        <v>452645.02289638569</v>
      </c>
      <c r="F280" s="18">
        <v>454970.99264999997</v>
      </c>
      <c r="G280" s="18">
        <v>5513852.6648463858</v>
      </c>
      <c r="I280" s="87">
        <v>1274.2010094882432</v>
      </c>
      <c r="J280" s="87">
        <v>125.21300771684251</v>
      </c>
      <c r="K280" s="87">
        <v>125.85642950207468</v>
      </c>
      <c r="L280" s="90">
        <v>1525.2704467071608</v>
      </c>
      <c r="N280" s="67"/>
      <c r="O280" s="2"/>
    </row>
    <row r="281" spans="1:15">
      <c r="A281" s="6" t="s">
        <v>397</v>
      </c>
      <c r="B281" s="62">
        <v>15</v>
      </c>
      <c r="C281" s="19" t="s">
        <v>398</v>
      </c>
      <c r="D281" s="18">
        <v>10195164.697186045</v>
      </c>
      <c r="E281" s="18">
        <v>1920448.3516577024</v>
      </c>
      <c r="F281" s="18">
        <v>1813435.5832500001</v>
      </c>
      <c r="G281" s="18">
        <v>13929048.632093746</v>
      </c>
      <c r="I281" s="87">
        <v>1359.3552929581394</v>
      </c>
      <c r="J281" s="87">
        <v>256.05978022102698</v>
      </c>
      <c r="K281" s="88">
        <v>241.7914111</v>
      </c>
      <c r="L281" s="90">
        <v>1857.2064842791663</v>
      </c>
      <c r="N281" s="67"/>
      <c r="O281" s="2"/>
    </row>
    <row r="282" spans="1:15">
      <c r="A282" s="6" t="s">
        <v>343</v>
      </c>
      <c r="B282" s="62">
        <v>2</v>
      </c>
      <c r="C282" s="19" t="s">
        <v>344</v>
      </c>
      <c r="D282" s="18">
        <v>23520771.124116283</v>
      </c>
      <c r="E282" s="18">
        <v>6380413.6005225144</v>
      </c>
      <c r="F282" s="18">
        <v>3454147.7142500002</v>
      </c>
      <c r="G282" s="18">
        <v>33355332.438888796</v>
      </c>
      <c r="I282" s="87">
        <v>1574.5595879044238</v>
      </c>
      <c r="J282" s="88">
        <v>427.1263623324752</v>
      </c>
      <c r="K282" s="88">
        <v>231.23227435064936</v>
      </c>
      <c r="L282" s="89">
        <v>2232.9182245875481</v>
      </c>
      <c r="N282" s="67"/>
      <c r="O282" s="2"/>
    </row>
    <row r="283" spans="1:15">
      <c r="A283" s="6" t="s">
        <v>457</v>
      </c>
      <c r="B283" s="62">
        <v>15</v>
      </c>
      <c r="C283" s="19" t="s">
        <v>458</v>
      </c>
      <c r="D283" s="18">
        <v>114859342.79346427</v>
      </c>
      <c r="E283" s="18">
        <v>17502260.579623807</v>
      </c>
      <c r="F283" s="18">
        <v>13306695.846299998</v>
      </c>
      <c r="G283" s="18">
        <v>145668299.21938807</v>
      </c>
      <c r="I283" s="87">
        <v>1665.6903357715685</v>
      </c>
      <c r="J283" s="87">
        <v>253.81780526167131</v>
      </c>
      <c r="K283" s="87">
        <v>192.97372014472995</v>
      </c>
      <c r="L283" s="90">
        <v>2112.4818611779697</v>
      </c>
      <c r="N283" s="67"/>
      <c r="O283" s="2"/>
    </row>
    <row r="284" spans="1:15">
      <c r="A284" s="6" t="s">
        <v>509</v>
      </c>
      <c r="B284" s="62">
        <v>6</v>
      </c>
      <c r="C284" s="19" t="s">
        <v>510</v>
      </c>
      <c r="D284" s="18">
        <v>33712735.515977524</v>
      </c>
      <c r="E284" s="18">
        <v>4483022.3726277398</v>
      </c>
      <c r="F284" s="18">
        <v>2728062.0732</v>
      </c>
      <c r="G284" s="18">
        <v>40923819.961805269</v>
      </c>
      <c r="I284" s="87">
        <v>1629.1067708503683</v>
      </c>
      <c r="J284" s="87">
        <v>216.6339215534812</v>
      </c>
      <c r="K284" s="87">
        <v>131.82864952160045</v>
      </c>
      <c r="L284" s="90">
        <v>1977.5693419254503</v>
      </c>
      <c r="N284" s="67"/>
      <c r="O284" s="2"/>
    </row>
    <row r="285" spans="1:15">
      <c r="A285" s="6" t="s">
        <v>349</v>
      </c>
      <c r="B285" s="62">
        <v>11</v>
      </c>
      <c r="C285" s="19" t="s">
        <v>350</v>
      </c>
      <c r="D285" s="18">
        <v>29998014.209284086</v>
      </c>
      <c r="E285" s="18">
        <v>3442140.6777053797</v>
      </c>
      <c r="F285" s="18">
        <v>3310226.1924499995</v>
      </c>
      <c r="G285" s="18">
        <v>36750381.079439469</v>
      </c>
      <c r="I285" s="87">
        <v>1520.6576879040952</v>
      </c>
      <c r="J285" s="87">
        <v>174.4888060883753</v>
      </c>
      <c r="K285" s="87">
        <v>167.80180425051958</v>
      </c>
      <c r="L285" s="90">
        <v>1862.9482982429902</v>
      </c>
      <c r="N285" s="67"/>
      <c r="O285" s="2"/>
    </row>
    <row r="286" spans="1:15">
      <c r="A286" s="6" t="s">
        <v>35</v>
      </c>
      <c r="B286" s="62">
        <v>2</v>
      </c>
      <c r="C286" s="19" t="s">
        <v>36</v>
      </c>
      <c r="D286" s="18">
        <v>2999636.7738631577</v>
      </c>
      <c r="E286" s="18">
        <v>271815.68382684456</v>
      </c>
      <c r="F286" s="18">
        <v>415614.2598</v>
      </c>
      <c r="G286" s="18">
        <v>3687066.7174900025</v>
      </c>
      <c r="I286" s="87">
        <v>1336.1411019435002</v>
      </c>
      <c r="J286" s="87">
        <v>121.07602843066573</v>
      </c>
      <c r="K286" s="87">
        <v>185.12884623608016</v>
      </c>
      <c r="L286" s="90">
        <v>1642.345976610246</v>
      </c>
      <c r="N286" s="67"/>
      <c r="O286" s="2"/>
    </row>
    <row r="287" spans="1:15">
      <c r="A287" s="6" t="s">
        <v>501</v>
      </c>
      <c r="B287" s="62">
        <v>11</v>
      </c>
      <c r="C287" s="19" t="s">
        <v>502</v>
      </c>
      <c r="D287" s="18">
        <v>2144217.5919782608</v>
      </c>
      <c r="E287" s="18">
        <v>430006.88367973705</v>
      </c>
      <c r="F287" s="18">
        <v>340481.12719999999</v>
      </c>
      <c r="G287" s="18">
        <v>2914705.6028579976</v>
      </c>
      <c r="I287" s="87">
        <v>1131.5132411494781</v>
      </c>
      <c r="J287" s="87">
        <v>226.91656130856836</v>
      </c>
      <c r="K287" s="87">
        <v>179.67341804749339</v>
      </c>
      <c r="L287" s="90">
        <v>1538.1032205055396</v>
      </c>
      <c r="N287" s="67"/>
      <c r="O287" s="2"/>
    </row>
    <row r="288" spans="1:15">
      <c r="A288" s="6" t="s">
        <v>589</v>
      </c>
      <c r="B288" s="62">
        <v>6</v>
      </c>
      <c r="C288" s="19" t="s">
        <v>590</v>
      </c>
      <c r="D288" s="18">
        <v>7547807.3673870955</v>
      </c>
      <c r="E288" s="18">
        <v>446102.60997723811</v>
      </c>
      <c r="F288" s="18">
        <v>702752.62815000024</v>
      </c>
      <c r="G288" s="18">
        <v>8696662.6055143327</v>
      </c>
      <c r="I288" s="87">
        <v>1688.9253451302518</v>
      </c>
      <c r="J288" s="87">
        <v>99.821573053756566</v>
      </c>
      <c r="K288" s="87">
        <v>157.25053214365636</v>
      </c>
      <c r="L288" s="90">
        <v>1945.9974503276644</v>
      </c>
      <c r="N288" s="67"/>
      <c r="O288" s="2"/>
    </row>
    <row r="289" spans="1:15" s="17" customFormat="1">
      <c r="A289" s="6" t="s">
        <v>103</v>
      </c>
      <c r="B289" s="62">
        <v>16</v>
      </c>
      <c r="C289" s="19" t="s">
        <v>104</v>
      </c>
      <c r="D289" s="18">
        <v>3682783.7548163263</v>
      </c>
      <c r="E289" s="18">
        <v>537537.87862910551</v>
      </c>
      <c r="F289" s="18">
        <v>431997.51110000012</v>
      </c>
      <c r="G289" s="18">
        <v>4652319.1445454312</v>
      </c>
      <c r="H289"/>
      <c r="I289" s="87">
        <v>1254.3541399238168</v>
      </c>
      <c r="J289" s="87">
        <v>183.08510852489971</v>
      </c>
      <c r="K289" s="87">
        <v>147.13811685967306</v>
      </c>
      <c r="L289" s="90">
        <v>1584.5773653083893</v>
      </c>
      <c r="N289" s="67"/>
      <c r="O289" s="2"/>
    </row>
    <row r="290" spans="1:15">
      <c r="A290" s="6" t="s">
        <v>423</v>
      </c>
      <c r="B290" s="62">
        <v>11</v>
      </c>
      <c r="C290" s="19" t="s">
        <v>424</v>
      </c>
      <c r="D290" s="18">
        <v>4388752.6124999998</v>
      </c>
      <c r="E290" s="18">
        <v>2226616.1110474579</v>
      </c>
      <c r="F290" s="18">
        <v>708526.77080000017</v>
      </c>
      <c r="G290" s="18">
        <v>7323895.4943474578</v>
      </c>
      <c r="I290" s="87">
        <v>1295.7639836138176</v>
      </c>
      <c r="J290" s="88">
        <v>657.40068232874455</v>
      </c>
      <c r="K290" s="88">
        <v>209.19007109536469</v>
      </c>
      <c r="L290" s="90">
        <v>2162.3547370379265</v>
      </c>
      <c r="N290" s="67"/>
      <c r="O290" s="2"/>
    </row>
    <row r="291" spans="1:15">
      <c r="A291" s="6" t="s">
        <v>51</v>
      </c>
      <c r="B291" s="62">
        <v>1</v>
      </c>
      <c r="C291" s="19" t="s">
        <v>52</v>
      </c>
      <c r="D291" s="18">
        <v>53908080.961730763</v>
      </c>
      <c r="E291" s="18">
        <v>3041060.5270198658</v>
      </c>
      <c r="F291" s="18">
        <v>4936152.2134000007</v>
      </c>
      <c r="G291" s="18">
        <v>61885293.702150628</v>
      </c>
      <c r="I291" s="88">
        <v>1871.0937128780938</v>
      </c>
      <c r="J291" s="87">
        <v>105.5520643858202</v>
      </c>
      <c r="K291" s="87">
        <v>171.32873601749336</v>
      </c>
      <c r="L291" s="90">
        <v>2147.9745132814073</v>
      </c>
      <c r="N291" s="67"/>
      <c r="O291" s="2"/>
    </row>
    <row r="292" spans="1:15">
      <c r="A292" s="6" t="s">
        <v>481</v>
      </c>
      <c r="B292" s="62">
        <v>13</v>
      </c>
      <c r="C292" s="19" t="s">
        <v>482</v>
      </c>
      <c r="D292" s="18">
        <v>7403893.2123214277</v>
      </c>
      <c r="E292" s="18">
        <v>2375483.6988552287</v>
      </c>
      <c r="F292" s="18">
        <v>1198576.0652499998</v>
      </c>
      <c r="G292" s="18">
        <v>10977952.976426655</v>
      </c>
      <c r="I292" s="87">
        <v>1259.8082716218184</v>
      </c>
      <c r="J292" s="88">
        <v>404.20005085166389</v>
      </c>
      <c r="K292" s="87">
        <v>203.94351969542279</v>
      </c>
      <c r="L292" s="90">
        <v>1867.9518421689052</v>
      </c>
      <c r="N292" s="67"/>
      <c r="O292" s="2"/>
    </row>
    <row r="293" spans="1:15">
      <c r="A293" s="6" t="s">
        <v>325</v>
      </c>
      <c r="B293" s="62">
        <v>14</v>
      </c>
      <c r="C293" s="19" t="s">
        <v>326</v>
      </c>
      <c r="D293" s="18">
        <v>3567190.2783749998</v>
      </c>
      <c r="E293" s="18">
        <v>627259.11959165032</v>
      </c>
      <c r="F293" s="18">
        <v>410597.41165000002</v>
      </c>
      <c r="G293" s="18">
        <v>4605046.8096166505</v>
      </c>
      <c r="I293" s="87">
        <v>1343.0686289062498</v>
      </c>
      <c r="J293" s="87">
        <v>236.16683719565148</v>
      </c>
      <c r="K293" s="87">
        <v>154.59239896460844</v>
      </c>
      <c r="L293" s="90">
        <v>1733.82786506651</v>
      </c>
      <c r="N293" s="67"/>
      <c r="O293" s="2"/>
    </row>
    <row r="294" spans="1:15">
      <c r="A294" s="6" t="s">
        <v>63</v>
      </c>
      <c r="B294" s="62">
        <v>8</v>
      </c>
      <c r="C294" s="19" t="s">
        <v>64</v>
      </c>
      <c r="D294" s="18">
        <v>3892103.9468181813</v>
      </c>
      <c r="E294" s="18">
        <v>688212.47243559547</v>
      </c>
      <c r="F294" s="18">
        <v>808357.82714999991</v>
      </c>
      <c r="G294" s="18">
        <v>5388674.246403777</v>
      </c>
      <c r="I294" s="87">
        <v>1329.7246145603626</v>
      </c>
      <c r="J294" s="87">
        <v>235.1255457586592</v>
      </c>
      <c r="K294" s="88">
        <v>276.17281419542189</v>
      </c>
      <c r="L294" s="90">
        <v>1841.0229745144438</v>
      </c>
      <c r="N294" s="67"/>
      <c r="O294" s="2"/>
    </row>
    <row r="295" spans="1:15">
      <c r="A295" s="6" t="s">
        <v>289</v>
      </c>
      <c r="B295" s="62">
        <v>6</v>
      </c>
      <c r="C295" s="19" t="s">
        <v>290</v>
      </c>
      <c r="D295" s="18">
        <v>8071883.0721627902</v>
      </c>
      <c r="E295" s="18">
        <v>1921076.2463231259</v>
      </c>
      <c r="F295" s="18">
        <v>1323596.5141499999</v>
      </c>
      <c r="G295" s="18">
        <v>11316555.832635915</v>
      </c>
      <c r="I295" s="87">
        <v>1286.3558680737515</v>
      </c>
      <c r="J295" s="88">
        <v>306.14760897579697</v>
      </c>
      <c r="K295" s="88">
        <v>210.93171540239044</v>
      </c>
      <c r="L295" s="90">
        <v>1803.4351924519385</v>
      </c>
      <c r="N295" s="67"/>
      <c r="O295" s="2"/>
    </row>
    <row r="296" spans="1:15">
      <c r="A296" s="6" t="s">
        <v>189</v>
      </c>
      <c r="B296" s="62">
        <v>15</v>
      </c>
      <c r="C296" s="19" t="s">
        <v>190</v>
      </c>
      <c r="D296" s="18">
        <v>8911845.0608478263</v>
      </c>
      <c r="E296" s="18">
        <v>1252367.7623278664</v>
      </c>
      <c r="F296" s="18">
        <v>1243752.95095</v>
      </c>
      <c r="G296" s="18">
        <v>11407965.774125693</v>
      </c>
      <c r="I296" s="87">
        <v>1416.6022986564658</v>
      </c>
      <c r="J296" s="87">
        <v>199.07292359368407</v>
      </c>
      <c r="K296" s="87">
        <v>197.70353694961054</v>
      </c>
      <c r="L296" s="90">
        <v>1813.3787591997605</v>
      </c>
      <c r="N296" s="67"/>
      <c r="O296" s="2"/>
    </row>
    <row r="297" spans="1:15">
      <c r="A297" s="6" t="s">
        <v>571</v>
      </c>
      <c r="B297" s="62">
        <v>19</v>
      </c>
      <c r="C297" s="19" t="s">
        <v>572</v>
      </c>
      <c r="D297" s="18">
        <v>5005901.5936071426</v>
      </c>
      <c r="E297" s="18">
        <v>508267.34211874125</v>
      </c>
      <c r="F297" s="18">
        <v>638456.69975000003</v>
      </c>
      <c r="G297" s="18">
        <v>6152625.6354758833</v>
      </c>
      <c r="I297" s="87">
        <v>1329.588736681844</v>
      </c>
      <c r="J297" s="87">
        <v>134.99796603419423</v>
      </c>
      <c r="K297" s="87">
        <v>169.57681268260293</v>
      </c>
      <c r="L297" s="90">
        <v>1634.163515398641</v>
      </c>
      <c r="N297" s="67"/>
      <c r="O297" s="2"/>
    </row>
    <row r="298" spans="1:15">
      <c r="A298" s="6" t="s">
        <v>179</v>
      </c>
      <c r="B298" s="62">
        <v>17</v>
      </c>
      <c r="C298" s="19" t="s">
        <v>180</v>
      </c>
      <c r="D298" s="18">
        <v>21681221.389689323</v>
      </c>
      <c r="E298" s="18">
        <v>3481591.5906109577</v>
      </c>
      <c r="F298" s="18">
        <v>2252493.3101999997</v>
      </c>
      <c r="G298" s="18">
        <v>27415306.29050028</v>
      </c>
      <c r="I298" s="87">
        <v>1410.7112622610009</v>
      </c>
      <c r="J298" s="87">
        <v>226.53338477525915</v>
      </c>
      <c r="K298" s="87">
        <v>146.56082439976575</v>
      </c>
      <c r="L298" s="90">
        <v>1783.8054714360258</v>
      </c>
      <c r="N298" s="67"/>
      <c r="O298" s="2"/>
    </row>
    <row r="299" spans="1:15">
      <c r="A299" s="6" t="s">
        <v>249</v>
      </c>
      <c r="B299" s="62">
        <v>6</v>
      </c>
      <c r="C299" s="19" t="s">
        <v>250</v>
      </c>
      <c r="D299" s="18">
        <v>57015584.330035716</v>
      </c>
      <c r="E299" s="18">
        <v>6947316.1582793705</v>
      </c>
      <c r="F299" s="18">
        <v>5212353.5246000001</v>
      </c>
      <c r="G299" s="18">
        <v>69175254.01291509</v>
      </c>
      <c r="I299" s="87">
        <v>1693.0125703012654</v>
      </c>
      <c r="J299" s="87">
        <v>206.29260796031031</v>
      </c>
      <c r="K299" s="87">
        <v>154.77487675861863</v>
      </c>
      <c r="L299" s="90">
        <v>2054.0800550201943</v>
      </c>
      <c r="N299" s="67"/>
      <c r="O299" s="2"/>
    </row>
    <row r="300" spans="1:15">
      <c r="A300" s="6" t="s">
        <v>33</v>
      </c>
      <c r="B300" s="62">
        <v>5</v>
      </c>
      <c r="C300" s="19" t="s">
        <v>34</v>
      </c>
      <c r="D300" s="18">
        <v>3093435.8210322578</v>
      </c>
      <c r="E300" s="18">
        <v>217837.70014419235</v>
      </c>
      <c r="F300" s="18">
        <v>277514.94565000001</v>
      </c>
      <c r="G300" s="18">
        <v>3588788.4668264501</v>
      </c>
      <c r="I300" s="87">
        <v>1401.6474041831707</v>
      </c>
      <c r="J300" s="87">
        <v>98.703081170907268</v>
      </c>
      <c r="K300" s="87">
        <v>125.743065541459</v>
      </c>
      <c r="L300" s="90">
        <v>1626.093550895537</v>
      </c>
      <c r="N300" s="67"/>
      <c r="O300" s="2"/>
    </row>
    <row r="301" spans="1:15">
      <c r="A301" s="6" t="s">
        <v>355</v>
      </c>
      <c r="B301" s="62">
        <v>14</v>
      </c>
      <c r="C301" s="19" t="s">
        <v>356</v>
      </c>
      <c r="D301" s="18">
        <v>6929467.7676237617</v>
      </c>
      <c r="E301" s="18">
        <v>1178269.0396302051</v>
      </c>
      <c r="F301" s="18">
        <v>1071167.7192500001</v>
      </c>
      <c r="G301" s="18">
        <v>9178904.5265039671</v>
      </c>
      <c r="I301" s="87">
        <v>1303.5116191918287</v>
      </c>
      <c r="J301" s="87">
        <v>221.64579376038472</v>
      </c>
      <c r="K301" s="87">
        <v>201.4988185195636</v>
      </c>
      <c r="L301" s="90">
        <v>1726.6562314717771</v>
      </c>
      <c r="N301" s="67"/>
      <c r="O301" s="2"/>
    </row>
    <row r="302" spans="1:15">
      <c r="A302" s="6" t="s">
        <v>221</v>
      </c>
      <c r="B302" s="62">
        <v>13</v>
      </c>
      <c r="C302" s="19" t="s">
        <v>222</v>
      </c>
      <c r="D302" s="18">
        <v>25961867.792521276</v>
      </c>
      <c r="E302" s="18">
        <v>6351973.8809270617</v>
      </c>
      <c r="F302" s="18">
        <v>3450363.9674500003</v>
      </c>
      <c r="G302" s="18">
        <v>35764205.640898339</v>
      </c>
      <c r="I302" s="87">
        <v>1444.6534857560112</v>
      </c>
      <c r="J302" s="88">
        <v>353.45689616198661</v>
      </c>
      <c r="K302" s="87">
        <v>191.99621431472931</v>
      </c>
      <c r="L302" s="90">
        <v>1990.106596232727</v>
      </c>
      <c r="N302" s="67"/>
      <c r="O302" s="2"/>
    </row>
  </sheetData>
  <autoFilter ref="A10:L302" xr:uid="{797F3C4D-7867-4120-BA4E-9DA8AFDF1F50}">
    <sortState xmlns:xlrd2="http://schemas.microsoft.com/office/spreadsheetml/2017/richdata2" ref="A11:L302">
      <sortCondition ref="A10:A302"/>
    </sortState>
  </autoFilter>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F4CB-0E15-4D23-AA88-C52A83BDCBFA}">
  <sheetPr>
    <tabColor theme="4"/>
  </sheetPr>
  <dimension ref="A1:K302"/>
  <sheetViews>
    <sheetView workbookViewId="0">
      <pane xSplit="3" ySplit="10" topLeftCell="D11" activePane="bottomRight" state="frozen"/>
      <selection pane="topRight" activeCell="C1" sqref="C1"/>
      <selection pane="bottomLeft" activeCell="A9" sqref="A9"/>
      <selection pane="bottomRight" activeCell="D11" sqref="D11"/>
    </sheetView>
  </sheetViews>
  <sheetFormatPr defaultColWidth="9.08984375" defaultRowHeight="14"/>
  <cols>
    <col min="1" max="1" width="9.453125" style="19" customWidth="1"/>
    <col min="2" max="2" width="10.08984375" style="19" customWidth="1"/>
    <col min="3" max="3" width="20.6328125" style="19" customWidth="1"/>
    <col min="4" max="4" width="22.453125" style="19" bestFit="1" customWidth="1"/>
    <col min="5" max="5" width="25.90625" style="19" bestFit="1" customWidth="1"/>
    <col min="6" max="6" width="18.08984375" style="19" bestFit="1" customWidth="1"/>
    <col min="7" max="7" width="16.90625" style="19" bestFit="1" customWidth="1"/>
    <col min="8" max="8" width="28.90625" style="19" bestFit="1" customWidth="1"/>
    <col min="9" max="16384" width="9.08984375" style="19"/>
  </cols>
  <sheetData>
    <row r="1" spans="1:11" ht="28">
      <c r="A1" s="53" t="s">
        <v>907</v>
      </c>
      <c r="B1" s="53"/>
    </row>
    <row r="2" spans="1:11">
      <c r="A2" s="19" t="s">
        <v>923</v>
      </c>
    </row>
    <row r="9" spans="1:11" ht="14.5" thickBot="1">
      <c r="D9" s="70" t="s">
        <v>909</v>
      </c>
      <c r="E9" s="46" t="s">
        <v>597</v>
      </c>
      <c r="F9" s="46" t="s">
        <v>598</v>
      </c>
      <c r="G9" s="47" t="s">
        <v>599</v>
      </c>
      <c r="H9" s="48" t="s">
        <v>3</v>
      </c>
    </row>
    <row r="10" spans="1:11" s="51" customFormat="1" ht="29.4" customHeight="1" thickBot="1">
      <c r="A10" s="86" t="s">
        <v>920</v>
      </c>
      <c r="B10" s="85" t="s">
        <v>919</v>
      </c>
      <c r="C10" s="64" t="s">
        <v>12</v>
      </c>
      <c r="D10" s="49">
        <f>SUM(D11:D302)</f>
        <v>5573310</v>
      </c>
      <c r="E10" s="49">
        <f>SUM(E11:E302)</f>
        <v>9477295761.2600021</v>
      </c>
      <c r="F10" s="50">
        <v>7.47</v>
      </c>
      <c r="G10" s="49">
        <f>SUM(G11:G302)</f>
        <v>126941623678.78508</v>
      </c>
      <c r="H10" s="49">
        <f>SUM(H11:H302)</f>
        <v>9482539288.8052368</v>
      </c>
    </row>
    <row r="11" spans="1:11">
      <c r="A11" s="6" t="s">
        <v>253</v>
      </c>
      <c r="B11" s="62">
        <v>14</v>
      </c>
      <c r="C11" s="19" t="s">
        <v>254</v>
      </c>
      <c r="D11" s="18">
        <v>9113</v>
      </c>
      <c r="E11" s="18">
        <v>13192149.15</v>
      </c>
      <c r="F11" s="34">
        <v>9.1</v>
      </c>
      <c r="G11" s="18">
        <f t="shared" ref="G11:G74" si="0">E11*100/F11</f>
        <v>144968671.97802198</v>
      </c>
      <c r="H11" s="18">
        <f t="shared" ref="H11:H74" si="1">G11*$F$10/100</f>
        <v>10829159.796758242</v>
      </c>
      <c r="J11" s="19">
        <f>A11-K11</f>
        <v>0</v>
      </c>
      <c r="K11" s="19">
        <v>5</v>
      </c>
    </row>
    <row r="12" spans="1:11">
      <c r="A12" s="6" t="s">
        <v>123</v>
      </c>
      <c r="B12" s="62">
        <v>17</v>
      </c>
      <c r="C12" s="19" t="s">
        <v>124</v>
      </c>
      <c r="D12" s="18">
        <v>2437</v>
      </c>
      <c r="E12" s="18">
        <v>3684642.95</v>
      </c>
      <c r="F12" s="34">
        <v>9.3000000000000007</v>
      </c>
      <c r="G12" s="18">
        <f t="shared" si="0"/>
        <v>39619816.666666664</v>
      </c>
      <c r="H12" s="18">
        <f t="shared" si="1"/>
        <v>2959600.3050000002</v>
      </c>
      <c r="J12" s="19">
        <f t="shared" ref="J12:J75" si="2">A12-K12</f>
        <v>0</v>
      </c>
      <c r="K12" s="19">
        <v>9</v>
      </c>
    </row>
    <row r="13" spans="1:11">
      <c r="A13" s="6" t="s">
        <v>173</v>
      </c>
      <c r="B13" s="62">
        <v>14</v>
      </c>
      <c r="C13" s="19" t="s">
        <v>174</v>
      </c>
      <c r="D13" s="18">
        <v>10933</v>
      </c>
      <c r="E13" s="18">
        <v>16557864.85</v>
      </c>
      <c r="F13" s="34">
        <v>9.6</v>
      </c>
      <c r="G13" s="18">
        <f t="shared" si="0"/>
        <v>172477758.85416669</v>
      </c>
      <c r="H13" s="18">
        <f t="shared" si="1"/>
        <v>12884088.58640625</v>
      </c>
      <c r="J13" s="19">
        <f t="shared" si="2"/>
        <v>0</v>
      </c>
      <c r="K13" s="19">
        <v>10</v>
      </c>
    </row>
    <row r="14" spans="1:11">
      <c r="A14" s="6" t="s">
        <v>209</v>
      </c>
      <c r="B14" s="62">
        <v>7</v>
      </c>
      <c r="C14" s="19" t="s">
        <v>210</v>
      </c>
      <c r="D14" s="18">
        <v>7968</v>
      </c>
      <c r="E14" s="18">
        <v>12624195.74</v>
      </c>
      <c r="F14" s="34">
        <v>8.1</v>
      </c>
      <c r="G14" s="18">
        <f t="shared" si="0"/>
        <v>155854268.39506173</v>
      </c>
      <c r="H14" s="18">
        <f t="shared" si="1"/>
        <v>11642313.849111112</v>
      </c>
      <c r="J14" s="19">
        <f t="shared" si="2"/>
        <v>0</v>
      </c>
      <c r="K14" s="19">
        <v>16</v>
      </c>
    </row>
    <row r="15" spans="1:11">
      <c r="A15" s="6" t="s">
        <v>39</v>
      </c>
      <c r="B15" s="62">
        <v>1</v>
      </c>
      <c r="C15" s="19" t="s">
        <v>40</v>
      </c>
      <c r="D15" s="18">
        <v>4700</v>
      </c>
      <c r="E15" s="18">
        <v>9499786.9700000007</v>
      </c>
      <c r="F15" s="34">
        <v>8.9</v>
      </c>
      <c r="G15" s="18">
        <f t="shared" si="0"/>
        <v>106739179.43820226</v>
      </c>
      <c r="H15" s="18">
        <f t="shared" si="1"/>
        <v>7973416.7040337082</v>
      </c>
      <c r="J15" s="19">
        <f t="shared" si="2"/>
        <v>0</v>
      </c>
      <c r="K15" s="19">
        <v>18</v>
      </c>
    </row>
    <row r="16" spans="1:11">
      <c r="A16" s="6" t="s">
        <v>159</v>
      </c>
      <c r="B16" s="62">
        <v>2</v>
      </c>
      <c r="C16" s="19" t="s">
        <v>160</v>
      </c>
      <c r="D16" s="18">
        <v>3961</v>
      </c>
      <c r="E16" s="18">
        <v>7229089.4000000004</v>
      </c>
      <c r="F16" s="34">
        <v>8.9</v>
      </c>
      <c r="G16" s="18">
        <f t="shared" si="0"/>
        <v>81225723.59550561</v>
      </c>
      <c r="H16" s="18">
        <f t="shared" si="1"/>
        <v>6067561.5525842691</v>
      </c>
      <c r="J16" s="19">
        <f t="shared" si="2"/>
        <v>0</v>
      </c>
      <c r="K16" s="19">
        <v>19</v>
      </c>
    </row>
    <row r="17" spans="1:11">
      <c r="A17" s="6" t="s">
        <v>563</v>
      </c>
      <c r="B17" s="62">
        <v>6</v>
      </c>
      <c r="C17" s="19" t="s">
        <v>564</v>
      </c>
      <c r="D17" s="18">
        <v>16405</v>
      </c>
      <c r="E17" s="18">
        <v>33411707.539999999</v>
      </c>
      <c r="F17" s="34">
        <v>9.9</v>
      </c>
      <c r="G17" s="18">
        <f t="shared" si="0"/>
        <v>337491995.35353535</v>
      </c>
      <c r="H17" s="18">
        <f t="shared" si="1"/>
        <v>25210652.052909087</v>
      </c>
      <c r="J17" s="19">
        <f t="shared" si="2"/>
        <v>0</v>
      </c>
      <c r="K17" s="19">
        <v>20</v>
      </c>
    </row>
    <row r="18" spans="1:11">
      <c r="A18" s="6" t="s">
        <v>73</v>
      </c>
      <c r="B18" s="62">
        <v>10</v>
      </c>
      <c r="C18" s="19" t="s">
        <v>74</v>
      </c>
      <c r="D18" s="18">
        <v>1320</v>
      </c>
      <c r="E18" s="18">
        <v>1786036.01</v>
      </c>
      <c r="F18" s="34">
        <v>8.4</v>
      </c>
      <c r="G18" s="18">
        <f t="shared" si="0"/>
        <v>21262333.452380951</v>
      </c>
      <c r="H18" s="18">
        <f t="shared" si="1"/>
        <v>1588296.3088928571</v>
      </c>
      <c r="J18" s="19">
        <f t="shared" si="2"/>
        <v>0</v>
      </c>
      <c r="K18" s="19">
        <v>46</v>
      </c>
    </row>
    <row r="19" spans="1:11">
      <c r="A19" s="6" t="s">
        <v>81</v>
      </c>
      <c r="B19" s="62">
        <v>19</v>
      </c>
      <c r="C19" s="19" t="s">
        <v>82</v>
      </c>
      <c r="D19" s="18">
        <v>1771</v>
      </c>
      <c r="E19" s="18">
        <v>2825025.05</v>
      </c>
      <c r="F19" s="34">
        <v>8.6</v>
      </c>
      <c r="G19" s="18">
        <f t="shared" si="0"/>
        <v>32849128.488372095</v>
      </c>
      <c r="H19" s="18">
        <f t="shared" si="1"/>
        <v>2453829.8980813953</v>
      </c>
      <c r="J19" s="19">
        <f t="shared" si="2"/>
        <v>0</v>
      </c>
      <c r="K19" s="19">
        <v>47</v>
      </c>
    </row>
    <row r="20" spans="1:11">
      <c r="A20" s="6" t="s">
        <v>545</v>
      </c>
      <c r="B20" s="62">
        <v>1</v>
      </c>
      <c r="C20" s="19" t="s">
        <v>546</v>
      </c>
      <c r="D20" s="18">
        <v>314024</v>
      </c>
      <c r="E20" s="18">
        <v>508379815.55000001</v>
      </c>
      <c r="F20" s="34">
        <v>5.3</v>
      </c>
      <c r="G20" s="18">
        <f t="shared" si="0"/>
        <v>9592071991.5094337</v>
      </c>
      <c r="H20" s="18">
        <f t="shared" si="1"/>
        <v>716527777.7657547</v>
      </c>
      <c r="J20" s="19">
        <f t="shared" si="2"/>
        <v>0</v>
      </c>
      <c r="K20" s="19">
        <v>49</v>
      </c>
    </row>
    <row r="21" spans="1:11">
      <c r="A21" s="6" t="s">
        <v>251</v>
      </c>
      <c r="B21" s="62">
        <v>4</v>
      </c>
      <c r="C21" s="19" t="s">
        <v>252</v>
      </c>
      <c r="D21" s="18">
        <v>11184</v>
      </c>
      <c r="E21" s="18">
        <v>20956921.16</v>
      </c>
      <c r="F21" s="34">
        <v>9</v>
      </c>
      <c r="G21" s="18">
        <f t="shared" si="0"/>
        <v>232854679.55555555</v>
      </c>
      <c r="H21" s="18">
        <f t="shared" si="1"/>
        <v>17394244.562800001</v>
      </c>
      <c r="J21" s="19">
        <f t="shared" si="2"/>
        <v>0</v>
      </c>
      <c r="K21" s="19">
        <v>50</v>
      </c>
    </row>
    <row r="22" spans="1:11">
      <c r="A22" s="6" t="s">
        <v>359</v>
      </c>
      <c r="B22" s="62">
        <v>4</v>
      </c>
      <c r="C22" s="19" t="s">
        <v>360</v>
      </c>
      <c r="D22" s="18">
        <v>9143</v>
      </c>
      <c r="E22" s="18">
        <v>10946310.48</v>
      </c>
      <c r="F22" s="34">
        <v>5.4</v>
      </c>
      <c r="G22" s="18">
        <f t="shared" si="0"/>
        <v>202709453.33333331</v>
      </c>
      <c r="H22" s="18">
        <f t="shared" si="1"/>
        <v>15142396.163999999</v>
      </c>
      <c r="J22" s="19">
        <f t="shared" si="2"/>
        <v>0</v>
      </c>
      <c r="K22" s="19">
        <v>51</v>
      </c>
    </row>
    <row r="23" spans="1:11">
      <c r="A23" s="6" t="s">
        <v>137</v>
      </c>
      <c r="B23" s="62">
        <v>14</v>
      </c>
      <c r="C23" s="19" t="s">
        <v>138</v>
      </c>
      <c r="D23" s="18">
        <v>2292</v>
      </c>
      <c r="E23" s="18">
        <v>3743588.29</v>
      </c>
      <c r="F23" s="34">
        <v>9.8000000000000007</v>
      </c>
      <c r="G23" s="18">
        <f t="shared" si="0"/>
        <v>38199880.510204077</v>
      </c>
      <c r="H23" s="18">
        <f t="shared" si="1"/>
        <v>2853531.0741122444</v>
      </c>
      <c r="J23" s="19">
        <f t="shared" si="2"/>
        <v>0</v>
      </c>
      <c r="K23" s="19">
        <v>52</v>
      </c>
    </row>
    <row r="24" spans="1:11">
      <c r="A24" s="6" t="s">
        <v>237</v>
      </c>
      <c r="B24" s="62">
        <v>5</v>
      </c>
      <c r="C24" s="19" t="s">
        <v>238</v>
      </c>
      <c r="D24" s="18">
        <v>16469</v>
      </c>
      <c r="E24" s="18">
        <v>25648613.010000002</v>
      </c>
      <c r="F24" s="34">
        <v>8.1999999999999993</v>
      </c>
      <c r="G24" s="18">
        <f t="shared" si="0"/>
        <v>312787963.53658539</v>
      </c>
      <c r="H24" s="18">
        <f t="shared" si="1"/>
        <v>23365260.876182929</v>
      </c>
      <c r="J24" s="19">
        <f t="shared" si="2"/>
        <v>0</v>
      </c>
      <c r="K24" s="19">
        <v>61</v>
      </c>
    </row>
    <row r="25" spans="1:11">
      <c r="A25" s="6" t="s">
        <v>339</v>
      </c>
      <c r="B25" s="62">
        <v>17</v>
      </c>
      <c r="C25" s="19" t="s">
        <v>340</v>
      </c>
      <c r="D25" s="18">
        <v>6558</v>
      </c>
      <c r="E25" s="18">
        <v>11341777.640000001</v>
      </c>
      <c r="F25" s="34">
        <v>10.199999999999999</v>
      </c>
      <c r="G25" s="18">
        <f t="shared" si="0"/>
        <v>111193898.43137255</v>
      </c>
      <c r="H25" s="18">
        <f t="shared" si="1"/>
        <v>8306184.2128235288</v>
      </c>
      <c r="J25" s="19">
        <f t="shared" si="2"/>
        <v>0</v>
      </c>
      <c r="K25" s="19">
        <v>69</v>
      </c>
    </row>
    <row r="26" spans="1:11">
      <c r="A26" s="6" t="s">
        <v>453</v>
      </c>
      <c r="B26" s="62">
        <v>17</v>
      </c>
      <c r="C26" s="19" t="s">
        <v>454</v>
      </c>
      <c r="D26" s="18">
        <v>6473</v>
      </c>
      <c r="E26" s="18">
        <v>10000988.279999999</v>
      </c>
      <c r="F26" s="34">
        <v>9.4</v>
      </c>
      <c r="G26" s="18">
        <f t="shared" si="0"/>
        <v>106393492.34042552</v>
      </c>
      <c r="H26" s="18">
        <f t="shared" si="1"/>
        <v>7947593.8778297864</v>
      </c>
      <c r="J26" s="19">
        <f t="shared" si="2"/>
        <v>0</v>
      </c>
      <c r="K26" s="19">
        <v>71</v>
      </c>
    </row>
    <row r="27" spans="1:11">
      <c r="A27" s="6" t="s">
        <v>561</v>
      </c>
      <c r="B27" s="62">
        <v>17</v>
      </c>
      <c r="C27" s="19" t="s">
        <v>562</v>
      </c>
      <c r="D27" s="18">
        <v>948</v>
      </c>
      <c r="E27" s="18">
        <v>1488453.67</v>
      </c>
      <c r="F27" s="34">
        <v>7.9</v>
      </c>
      <c r="G27" s="18">
        <f t="shared" si="0"/>
        <v>18841185.696202531</v>
      </c>
      <c r="H27" s="18">
        <f t="shared" si="1"/>
        <v>1407436.5715063291</v>
      </c>
      <c r="J27" s="19">
        <f t="shared" si="2"/>
        <v>0</v>
      </c>
      <c r="K27" s="19">
        <v>72</v>
      </c>
    </row>
    <row r="28" spans="1:11">
      <c r="A28" s="6" t="s">
        <v>199</v>
      </c>
      <c r="B28" s="62">
        <v>16</v>
      </c>
      <c r="C28" s="19" t="s">
        <v>200</v>
      </c>
      <c r="D28" s="18">
        <v>1013</v>
      </c>
      <c r="E28" s="18">
        <v>1684627.23</v>
      </c>
      <c r="F28" s="34">
        <v>10.8</v>
      </c>
      <c r="G28" s="18">
        <f t="shared" si="0"/>
        <v>15598400.277777776</v>
      </c>
      <c r="H28" s="18">
        <f t="shared" si="1"/>
        <v>1165200.5007499999</v>
      </c>
      <c r="J28" s="19">
        <f t="shared" si="2"/>
        <v>0</v>
      </c>
      <c r="K28" s="19">
        <v>74</v>
      </c>
    </row>
    <row r="29" spans="1:11">
      <c r="A29" s="6" t="s">
        <v>335</v>
      </c>
      <c r="B29" s="62">
        <v>8</v>
      </c>
      <c r="C29" s="19" t="s">
        <v>336</v>
      </c>
      <c r="D29" s="18">
        <v>19534</v>
      </c>
      <c r="E29" s="18">
        <v>39273733.68</v>
      </c>
      <c r="F29" s="34">
        <v>9.4</v>
      </c>
      <c r="G29" s="18">
        <f t="shared" si="0"/>
        <v>417805677.44680852</v>
      </c>
      <c r="H29" s="18">
        <f t="shared" si="1"/>
        <v>31210084.105276596</v>
      </c>
      <c r="J29" s="19">
        <f t="shared" si="2"/>
        <v>0</v>
      </c>
      <c r="K29" s="19">
        <v>75</v>
      </c>
    </row>
    <row r="30" spans="1:11">
      <c r="A30" s="6" t="s">
        <v>71</v>
      </c>
      <c r="B30" s="62">
        <v>13</v>
      </c>
      <c r="C30" s="19" t="s">
        <v>72</v>
      </c>
      <c r="D30" s="18">
        <v>4549</v>
      </c>
      <c r="E30" s="18">
        <v>7166438.4100000001</v>
      </c>
      <c r="F30" s="34">
        <v>9.4</v>
      </c>
      <c r="G30" s="18">
        <f t="shared" si="0"/>
        <v>76238706.489361703</v>
      </c>
      <c r="H30" s="18">
        <f t="shared" si="1"/>
        <v>5695031.3747553192</v>
      </c>
      <c r="J30" s="19">
        <f t="shared" si="2"/>
        <v>0</v>
      </c>
      <c r="K30" s="19">
        <v>77</v>
      </c>
    </row>
    <row r="31" spans="1:11">
      <c r="A31" s="6" t="s">
        <v>467</v>
      </c>
      <c r="B31" s="62">
        <v>1</v>
      </c>
      <c r="C31" s="19" t="s">
        <v>468</v>
      </c>
      <c r="D31" s="18">
        <v>7721</v>
      </c>
      <c r="E31" s="18">
        <v>16743437.060000001</v>
      </c>
      <c r="F31" s="34">
        <v>9.1</v>
      </c>
      <c r="G31" s="18">
        <f t="shared" si="0"/>
        <v>183993813.84615386</v>
      </c>
      <c r="H31" s="18">
        <f t="shared" si="1"/>
        <v>13744337.894307692</v>
      </c>
      <c r="J31" s="19">
        <f t="shared" si="2"/>
        <v>0</v>
      </c>
      <c r="K31" s="19">
        <v>78</v>
      </c>
    </row>
    <row r="32" spans="1:11">
      <c r="A32" s="6" t="s">
        <v>507</v>
      </c>
      <c r="B32" s="62">
        <v>4</v>
      </c>
      <c r="C32" s="19" t="s">
        <v>508</v>
      </c>
      <c r="D32" s="18">
        <v>6703</v>
      </c>
      <c r="E32" s="18">
        <v>12388650.99</v>
      </c>
      <c r="F32" s="34">
        <v>8.9</v>
      </c>
      <c r="G32" s="18">
        <f t="shared" si="0"/>
        <v>139198325.73033708</v>
      </c>
      <c r="H32" s="18">
        <f t="shared" si="1"/>
        <v>10398114.932056181</v>
      </c>
      <c r="J32" s="19">
        <f t="shared" si="2"/>
        <v>0</v>
      </c>
      <c r="K32" s="19">
        <v>79</v>
      </c>
    </row>
    <row r="33" spans="1:11">
      <c r="A33" s="6" t="s">
        <v>559</v>
      </c>
      <c r="B33" s="62">
        <v>7</v>
      </c>
      <c r="C33" s="19" t="s">
        <v>560</v>
      </c>
      <c r="D33" s="18">
        <v>2531</v>
      </c>
      <c r="E33" s="18">
        <v>3694680.61</v>
      </c>
      <c r="F33" s="34">
        <v>8.9</v>
      </c>
      <c r="G33" s="18">
        <f t="shared" si="0"/>
        <v>41513265.280898876</v>
      </c>
      <c r="H33" s="18">
        <f t="shared" si="1"/>
        <v>3101040.9164831461</v>
      </c>
      <c r="J33" s="19">
        <f t="shared" si="2"/>
        <v>0</v>
      </c>
      <c r="K33" s="19">
        <v>81</v>
      </c>
    </row>
    <row r="34" spans="1:11">
      <c r="A34" s="6" t="s">
        <v>523</v>
      </c>
      <c r="B34" s="62">
        <v>5</v>
      </c>
      <c r="C34" s="19" t="s">
        <v>524</v>
      </c>
      <c r="D34" s="18">
        <v>9371</v>
      </c>
      <c r="E34" s="18">
        <v>17455851.5</v>
      </c>
      <c r="F34" s="34">
        <v>8.1</v>
      </c>
      <c r="G34" s="18">
        <f t="shared" si="0"/>
        <v>215504339.50617284</v>
      </c>
      <c r="H34" s="18">
        <f t="shared" si="1"/>
        <v>16098174.161111109</v>
      </c>
      <c r="J34" s="19">
        <f t="shared" si="2"/>
        <v>0</v>
      </c>
      <c r="K34" s="19">
        <v>82</v>
      </c>
    </row>
    <row r="35" spans="1:11">
      <c r="A35" s="6" t="s">
        <v>323</v>
      </c>
      <c r="B35" s="62">
        <v>5</v>
      </c>
      <c r="C35" s="19" t="s">
        <v>324</v>
      </c>
      <c r="D35" s="18">
        <v>7998</v>
      </c>
      <c r="E35" s="18">
        <v>15318714.550000001</v>
      </c>
      <c r="F35" s="34">
        <v>8.9</v>
      </c>
      <c r="G35" s="18">
        <f t="shared" si="0"/>
        <v>172120388.20224717</v>
      </c>
      <c r="H35" s="18">
        <f t="shared" si="1"/>
        <v>12857392.998707864</v>
      </c>
      <c r="J35" s="19">
        <f t="shared" si="2"/>
        <v>0</v>
      </c>
      <c r="K35" s="19">
        <v>86</v>
      </c>
    </row>
    <row r="36" spans="1:11">
      <c r="A36" s="6" t="s">
        <v>117</v>
      </c>
      <c r="B36" s="62">
        <v>12</v>
      </c>
      <c r="C36" s="19" t="s">
        <v>118</v>
      </c>
      <c r="D36" s="18">
        <v>3001</v>
      </c>
      <c r="E36" s="18">
        <v>4306492.24</v>
      </c>
      <c r="F36" s="34">
        <v>8.8000000000000007</v>
      </c>
      <c r="G36" s="18">
        <f t="shared" si="0"/>
        <v>48937411.818181813</v>
      </c>
      <c r="H36" s="18">
        <f t="shared" si="1"/>
        <v>3655624.6628181813</v>
      </c>
      <c r="J36" s="19">
        <f t="shared" si="2"/>
        <v>0</v>
      </c>
      <c r="K36" s="19">
        <v>90</v>
      </c>
    </row>
    <row r="37" spans="1:11">
      <c r="A37" s="6" t="s">
        <v>527</v>
      </c>
      <c r="B37" s="62">
        <v>1</v>
      </c>
      <c r="C37" s="19" t="s">
        <v>528</v>
      </c>
      <c r="D37" s="18">
        <v>674500</v>
      </c>
      <c r="E37" s="18">
        <v>1019186725.9</v>
      </c>
      <c r="F37" s="34">
        <v>5.3</v>
      </c>
      <c r="G37" s="18">
        <f t="shared" si="0"/>
        <v>19229938224.528301</v>
      </c>
      <c r="H37" s="18">
        <f t="shared" si="1"/>
        <v>1436476385.3722641</v>
      </c>
      <c r="J37" s="19">
        <f t="shared" si="2"/>
        <v>0</v>
      </c>
      <c r="K37" s="19">
        <v>91</v>
      </c>
    </row>
    <row r="38" spans="1:11">
      <c r="A38" s="6" t="s">
        <v>497</v>
      </c>
      <c r="B38" s="62">
        <v>1</v>
      </c>
      <c r="C38" s="19" t="s">
        <v>498</v>
      </c>
      <c r="D38" s="18">
        <v>247443</v>
      </c>
      <c r="E38" s="18">
        <v>380142275.92000002</v>
      </c>
      <c r="F38" s="34">
        <v>6.4</v>
      </c>
      <c r="G38" s="18">
        <f t="shared" si="0"/>
        <v>5939723061.25</v>
      </c>
      <c r="H38" s="18">
        <f t="shared" si="1"/>
        <v>443697312.67537498</v>
      </c>
      <c r="J38" s="19">
        <f t="shared" si="2"/>
        <v>0</v>
      </c>
      <c r="K38" s="19">
        <v>92</v>
      </c>
    </row>
    <row r="39" spans="1:11">
      <c r="A39" s="6" t="s">
        <v>75</v>
      </c>
      <c r="B39" s="62">
        <v>10</v>
      </c>
      <c r="C39" s="19" t="s">
        <v>76</v>
      </c>
      <c r="D39" s="18">
        <v>2062</v>
      </c>
      <c r="E39" s="18">
        <v>2729835.6</v>
      </c>
      <c r="F39" s="34">
        <v>7.4</v>
      </c>
      <c r="G39" s="18">
        <f t="shared" si="0"/>
        <v>36889670.270270266</v>
      </c>
      <c r="H39" s="18">
        <f t="shared" si="1"/>
        <v>2755658.3691891883</v>
      </c>
      <c r="J39" s="19">
        <f t="shared" si="2"/>
        <v>0</v>
      </c>
      <c r="K39" s="19">
        <v>97</v>
      </c>
    </row>
    <row r="40" spans="1:11">
      <c r="A40" s="6" t="s">
        <v>147</v>
      </c>
      <c r="B40" s="62">
        <v>7</v>
      </c>
      <c r="C40" s="19" t="s">
        <v>148</v>
      </c>
      <c r="D40" s="18">
        <v>22885</v>
      </c>
      <c r="E40" s="18">
        <v>42326644.869999997</v>
      </c>
      <c r="F40" s="34">
        <v>8.3000000000000007</v>
      </c>
      <c r="G40" s="18">
        <f t="shared" si="0"/>
        <v>509959576.74698788</v>
      </c>
      <c r="H40" s="18">
        <f t="shared" si="1"/>
        <v>38093980.382999994</v>
      </c>
      <c r="J40" s="19">
        <f t="shared" si="2"/>
        <v>0</v>
      </c>
      <c r="K40" s="19">
        <v>98</v>
      </c>
    </row>
    <row r="41" spans="1:11">
      <c r="A41" s="6" t="s">
        <v>107</v>
      </c>
      <c r="B41" s="62">
        <v>4</v>
      </c>
      <c r="C41" s="19" t="s">
        <v>108</v>
      </c>
      <c r="D41" s="18">
        <v>9646</v>
      </c>
      <c r="E41" s="18">
        <v>16293761.050000001</v>
      </c>
      <c r="F41" s="34">
        <v>9</v>
      </c>
      <c r="G41" s="18">
        <f t="shared" si="0"/>
        <v>181041789.44444445</v>
      </c>
      <c r="H41" s="18">
        <f t="shared" si="1"/>
        <v>13523821.671500001</v>
      </c>
      <c r="J41" s="19">
        <f t="shared" si="2"/>
        <v>0</v>
      </c>
      <c r="K41" s="19">
        <v>102</v>
      </c>
    </row>
    <row r="42" spans="1:11">
      <c r="A42" s="6" t="s">
        <v>231</v>
      </c>
      <c r="B42" s="62">
        <v>5</v>
      </c>
      <c r="C42" s="19" t="s">
        <v>232</v>
      </c>
      <c r="D42" s="18">
        <v>2125</v>
      </c>
      <c r="E42" s="18">
        <v>3583058.57</v>
      </c>
      <c r="F42" s="34">
        <v>9.3000000000000007</v>
      </c>
      <c r="G42" s="18">
        <f t="shared" si="0"/>
        <v>38527511.505376339</v>
      </c>
      <c r="H42" s="18">
        <f t="shared" si="1"/>
        <v>2878005.1094516125</v>
      </c>
      <c r="J42" s="19">
        <f t="shared" si="2"/>
        <v>0</v>
      </c>
      <c r="K42" s="19">
        <v>103</v>
      </c>
    </row>
    <row r="43" spans="1:11">
      <c r="A43" s="6" t="s">
        <v>121</v>
      </c>
      <c r="B43" s="62">
        <v>18</v>
      </c>
      <c r="C43" s="19" t="s">
        <v>122</v>
      </c>
      <c r="D43" s="18">
        <v>2063</v>
      </c>
      <c r="E43" s="18">
        <v>2936680.16</v>
      </c>
      <c r="F43" s="34">
        <v>9</v>
      </c>
      <c r="G43" s="18">
        <f t="shared" si="0"/>
        <v>32629779.555555556</v>
      </c>
      <c r="H43" s="18">
        <f t="shared" si="1"/>
        <v>2437444.5328000002</v>
      </c>
      <c r="J43" s="19">
        <f t="shared" si="2"/>
        <v>0</v>
      </c>
      <c r="K43" s="19">
        <v>105</v>
      </c>
    </row>
    <row r="44" spans="1:11">
      <c r="A44" s="6" t="s">
        <v>317</v>
      </c>
      <c r="B44" s="62">
        <v>1</v>
      </c>
      <c r="C44" s="19" t="s">
        <v>318</v>
      </c>
      <c r="D44" s="18">
        <v>46901</v>
      </c>
      <c r="E44" s="18">
        <v>87694582.760000005</v>
      </c>
      <c r="F44" s="34">
        <v>7.6</v>
      </c>
      <c r="G44" s="18">
        <f t="shared" si="0"/>
        <v>1153876088.9473684</v>
      </c>
      <c r="H44" s="18">
        <f t="shared" si="1"/>
        <v>86194543.844368413</v>
      </c>
      <c r="J44" s="19">
        <f t="shared" si="2"/>
        <v>0</v>
      </c>
      <c r="K44" s="19">
        <v>106</v>
      </c>
    </row>
    <row r="45" spans="1:11">
      <c r="A45" s="6" t="s">
        <v>537</v>
      </c>
      <c r="B45" s="62">
        <v>6</v>
      </c>
      <c r="C45" s="19" t="s">
        <v>538</v>
      </c>
      <c r="D45" s="18">
        <v>10319</v>
      </c>
      <c r="E45" s="18">
        <v>18986399.52</v>
      </c>
      <c r="F45" s="34">
        <v>9.4</v>
      </c>
      <c r="G45" s="18">
        <f t="shared" si="0"/>
        <v>201982973.61702126</v>
      </c>
      <c r="H45" s="18">
        <f t="shared" si="1"/>
        <v>15088128.129191486</v>
      </c>
      <c r="J45" s="19">
        <f t="shared" si="2"/>
        <v>0</v>
      </c>
      <c r="K45" s="19">
        <v>108</v>
      </c>
    </row>
    <row r="46" spans="1:11">
      <c r="A46" s="6" t="s">
        <v>269</v>
      </c>
      <c r="B46" s="62">
        <v>5</v>
      </c>
      <c r="C46" s="19" t="s">
        <v>270</v>
      </c>
      <c r="D46" s="18">
        <v>68319</v>
      </c>
      <c r="E46" s="18">
        <v>128923337.70999999</v>
      </c>
      <c r="F46" s="34">
        <v>8.4</v>
      </c>
      <c r="G46" s="18">
        <f t="shared" si="0"/>
        <v>1534801639.4047618</v>
      </c>
      <c r="H46" s="18">
        <f t="shared" si="1"/>
        <v>114649682.46353571</v>
      </c>
      <c r="J46" s="19">
        <f t="shared" si="2"/>
        <v>0</v>
      </c>
      <c r="K46" s="19">
        <v>109</v>
      </c>
    </row>
    <row r="47" spans="1:11">
      <c r="A47" s="6" t="s">
        <v>285</v>
      </c>
      <c r="B47" s="62">
        <v>7</v>
      </c>
      <c r="C47" s="19" t="s">
        <v>286</v>
      </c>
      <c r="D47" s="18">
        <v>17953</v>
      </c>
      <c r="E47" s="18">
        <v>29231133.789999999</v>
      </c>
      <c r="F47" s="34">
        <v>8.1999999999999993</v>
      </c>
      <c r="G47" s="18">
        <f t="shared" si="0"/>
        <v>356477241.34146345</v>
      </c>
      <c r="H47" s="18">
        <f t="shared" si="1"/>
        <v>26628849.928207316</v>
      </c>
      <c r="J47" s="19">
        <f t="shared" si="2"/>
        <v>0</v>
      </c>
      <c r="K47" s="19">
        <v>111</v>
      </c>
    </row>
    <row r="48" spans="1:11">
      <c r="A48" s="6" t="s">
        <v>433</v>
      </c>
      <c r="B48" s="62">
        <v>17</v>
      </c>
      <c r="C48" s="19" t="s">
        <v>434</v>
      </c>
      <c r="D48" s="18">
        <v>9766</v>
      </c>
      <c r="E48" s="18">
        <v>15582799.26</v>
      </c>
      <c r="F48" s="34">
        <v>8.9</v>
      </c>
      <c r="G48" s="18">
        <f t="shared" si="0"/>
        <v>175087632.13483146</v>
      </c>
      <c r="H48" s="18">
        <f t="shared" si="1"/>
        <v>13079046.12047191</v>
      </c>
      <c r="J48" s="19">
        <f t="shared" si="2"/>
        <v>0</v>
      </c>
      <c r="K48" s="19">
        <v>139</v>
      </c>
    </row>
    <row r="49" spans="1:11">
      <c r="A49" s="6" t="s">
        <v>215</v>
      </c>
      <c r="B49" s="62">
        <v>11</v>
      </c>
      <c r="C49" s="19" t="s">
        <v>216</v>
      </c>
      <c r="D49" s="18">
        <v>20618</v>
      </c>
      <c r="E49" s="18">
        <v>30837227.399999999</v>
      </c>
      <c r="F49" s="34">
        <v>7.9</v>
      </c>
      <c r="G49" s="18">
        <f t="shared" si="0"/>
        <v>390344650.63291138</v>
      </c>
      <c r="H49" s="18">
        <f t="shared" si="1"/>
        <v>29158745.402278479</v>
      </c>
      <c r="J49" s="19">
        <f t="shared" si="2"/>
        <v>0</v>
      </c>
      <c r="K49" s="19">
        <v>140</v>
      </c>
    </row>
    <row r="50" spans="1:11">
      <c r="A50" s="6" t="s">
        <v>125</v>
      </c>
      <c r="B50" s="62">
        <v>7</v>
      </c>
      <c r="C50" s="19" t="s">
        <v>126</v>
      </c>
      <c r="D50" s="18">
        <v>6444</v>
      </c>
      <c r="E50" s="18">
        <v>10457843.109999999</v>
      </c>
      <c r="F50" s="34">
        <v>8.6</v>
      </c>
      <c r="G50" s="18">
        <f t="shared" si="0"/>
        <v>121602826.86046512</v>
      </c>
      <c r="H50" s="18">
        <f t="shared" si="1"/>
        <v>9083731.1664767452</v>
      </c>
      <c r="J50" s="19">
        <f t="shared" si="2"/>
        <v>0</v>
      </c>
      <c r="K50" s="19">
        <v>142</v>
      </c>
    </row>
    <row r="51" spans="1:11">
      <c r="A51" s="6" t="s">
        <v>577</v>
      </c>
      <c r="B51" s="62">
        <v>6</v>
      </c>
      <c r="C51" s="19" t="s">
        <v>578</v>
      </c>
      <c r="D51" s="18">
        <v>6850</v>
      </c>
      <c r="E51" s="18">
        <v>11229058.82</v>
      </c>
      <c r="F51" s="34">
        <v>9.4</v>
      </c>
      <c r="G51" s="18">
        <f t="shared" si="0"/>
        <v>119458072.55319148</v>
      </c>
      <c r="H51" s="18">
        <f t="shared" si="1"/>
        <v>8923518.0197234042</v>
      </c>
      <c r="J51" s="19">
        <f t="shared" si="2"/>
        <v>0</v>
      </c>
      <c r="K51" s="19">
        <v>143</v>
      </c>
    </row>
    <row r="52" spans="1:11">
      <c r="A52" s="6" t="s">
        <v>191</v>
      </c>
      <c r="B52" s="62">
        <v>14</v>
      </c>
      <c r="C52" s="19" t="s">
        <v>192</v>
      </c>
      <c r="D52" s="18">
        <v>12343</v>
      </c>
      <c r="E52" s="18">
        <v>20070420.649999999</v>
      </c>
      <c r="F52" s="34">
        <v>8.4</v>
      </c>
      <c r="G52" s="18">
        <f t="shared" si="0"/>
        <v>238933579.16666663</v>
      </c>
      <c r="H52" s="18">
        <f t="shared" si="1"/>
        <v>17848338.363749996</v>
      </c>
      <c r="J52" s="19">
        <f t="shared" si="2"/>
        <v>0</v>
      </c>
      <c r="K52" s="19">
        <v>145</v>
      </c>
    </row>
    <row r="53" spans="1:11">
      <c r="A53" s="6" t="s">
        <v>69</v>
      </c>
      <c r="B53" s="62">
        <v>12</v>
      </c>
      <c r="C53" s="19" t="s">
        <v>70</v>
      </c>
      <c r="D53" s="18">
        <v>4406</v>
      </c>
      <c r="E53" s="18">
        <v>6091745.2599999998</v>
      </c>
      <c r="F53" s="34">
        <v>8.4</v>
      </c>
      <c r="G53" s="18">
        <f t="shared" si="0"/>
        <v>72520776.904761896</v>
      </c>
      <c r="H53" s="18">
        <f t="shared" si="1"/>
        <v>5417302.0347857131</v>
      </c>
      <c r="J53" s="19">
        <f t="shared" si="2"/>
        <v>0</v>
      </c>
      <c r="K53" s="19">
        <v>146</v>
      </c>
    </row>
    <row r="54" spans="1:11">
      <c r="A54" s="6" t="s">
        <v>515</v>
      </c>
      <c r="B54" s="62">
        <v>19</v>
      </c>
      <c r="C54" s="19" t="s">
        <v>516</v>
      </c>
      <c r="D54" s="18">
        <v>7127</v>
      </c>
      <c r="E54" s="18">
        <v>10041172.859999999</v>
      </c>
      <c r="F54" s="34">
        <v>6.4</v>
      </c>
      <c r="G54" s="18">
        <f t="shared" si="0"/>
        <v>156893325.9375</v>
      </c>
      <c r="H54" s="18">
        <f t="shared" si="1"/>
        <v>11719931.447531249</v>
      </c>
      <c r="J54" s="19">
        <f t="shared" si="2"/>
        <v>0</v>
      </c>
      <c r="K54" s="19">
        <v>148</v>
      </c>
    </row>
    <row r="55" spans="1:11">
      <c r="A55" s="6" t="s">
        <v>491</v>
      </c>
      <c r="B55" s="62">
        <v>1</v>
      </c>
      <c r="C55" s="19" t="s">
        <v>492</v>
      </c>
      <c r="D55" s="18">
        <v>5379</v>
      </c>
      <c r="E55" s="18">
        <v>11075510.26</v>
      </c>
      <c r="F55" s="34">
        <v>8.1</v>
      </c>
      <c r="G55" s="18">
        <f t="shared" si="0"/>
        <v>136734694.56790125</v>
      </c>
      <c r="H55" s="18">
        <f t="shared" si="1"/>
        <v>10214081.684222223</v>
      </c>
      <c r="J55" s="19">
        <f t="shared" si="2"/>
        <v>0</v>
      </c>
      <c r="K55" s="19">
        <v>149</v>
      </c>
    </row>
    <row r="56" spans="1:11">
      <c r="A56" s="6" t="s">
        <v>197</v>
      </c>
      <c r="B56" s="62">
        <v>14</v>
      </c>
      <c r="C56" s="19" t="s">
        <v>198</v>
      </c>
      <c r="D56" s="18">
        <v>1814</v>
      </c>
      <c r="E56" s="18">
        <v>2961436.25</v>
      </c>
      <c r="F56" s="34">
        <v>9.8000000000000007</v>
      </c>
      <c r="G56" s="18">
        <f t="shared" si="0"/>
        <v>30218737.244897958</v>
      </c>
      <c r="H56" s="18">
        <f t="shared" si="1"/>
        <v>2257339.6721938774</v>
      </c>
      <c r="J56" s="19">
        <f t="shared" si="2"/>
        <v>0</v>
      </c>
      <c r="K56" s="19">
        <v>151</v>
      </c>
    </row>
    <row r="57" spans="1:11">
      <c r="A57" s="6" t="s">
        <v>427</v>
      </c>
      <c r="B57" s="62">
        <v>14</v>
      </c>
      <c r="C57" s="19" t="s">
        <v>428</v>
      </c>
      <c r="D57" s="18">
        <v>4357</v>
      </c>
      <c r="E57" s="18">
        <v>7647670.5899999999</v>
      </c>
      <c r="F57" s="34">
        <v>9.5</v>
      </c>
      <c r="G57" s="18">
        <f t="shared" si="0"/>
        <v>80501795.684210524</v>
      </c>
      <c r="H57" s="18">
        <f t="shared" si="1"/>
        <v>6013484.1376105258</v>
      </c>
      <c r="J57" s="19">
        <f t="shared" si="2"/>
        <v>0</v>
      </c>
      <c r="K57" s="19">
        <v>152</v>
      </c>
    </row>
    <row r="58" spans="1:11">
      <c r="A58" s="6" t="s">
        <v>183</v>
      </c>
      <c r="B58" s="62">
        <v>9</v>
      </c>
      <c r="C58" s="19" t="s">
        <v>184</v>
      </c>
      <c r="D58" s="18">
        <v>24919</v>
      </c>
      <c r="E58" s="18">
        <v>44828714.130000003</v>
      </c>
      <c r="F58" s="34">
        <v>8.6</v>
      </c>
      <c r="G58" s="18">
        <f t="shared" si="0"/>
        <v>521264117.79069769</v>
      </c>
      <c r="H58" s="18">
        <f t="shared" si="1"/>
        <v>38938429.598965116</v>
      </c>
      <c r="J58" s="19">
        <f t="shared" si="2"/>
        <v>0</v>
      </c>
      <c r="K58" s="19">
        <v>153</v>
      </c>
    </row>
    <row r="59" spans="1:11">
      <c r="A59" s="6" t="s">
        <v>459</v>
      </c>
      <c r="B59" s="62">
        <v>5</v>
      </c>
      <c r="C59" s="19" t="s">
        <v>460</v>
      </c>
      <c r="D59" s="18">
        <v>16123</v>
      </c>
      <c r="E59" s="18">
        <v>29860400.170000002</v>
      </c>
      <c r="F59" s="34">
        <v>8.4</v>
      </c>
      <c r="G59" s="18">
        <f t="shared" si="0"/>
        <v>355480954.40476191</v>
      </c>
      <c r="H59" s="18">
        <f t="shared" si="1"/>
        <v>26554427.294035718</v>
      </c>
      <c r="J59" s="19">
        <f t="shared" si="2"/>
        <v>0</v>
      </c>
      <c r="K59" s="19">
        <v>165</v>
      </c>
    </row>
    <row r="60" spans="1:11">
      <c r="A60" s="6" t="s">
        <v>287</v>
      </c>
      <c r="B60" s="62">
        <v>12</v>
      </c>
      <c r="C60" s="19" t="s">
        <v>288</v>
      </c>
      <c r="D60" s="18">
        <v>78062</v>
      </c>
      <c r="E60" s="18">
        <v>116468315.73999999</v>
      </c>
      <c r="F60" s="34">
        <v>7.9</v>
      </c>
      <c r="G60" s="18">
        <f t="shared" si="0"/>
        <v>1474282477.721519</v>
      </c>
      <c r="H60" s="18">
        <f t="shared" si="1"/>
        <v>110128901.08579746</v>
      </c>
      <c r="J60" s="19">
        <f t="shared" si="2"/>
        <v>0</v>
      </c>
      <c r="K60" s="19">
        <v>167</v>
      </c>
    </row>
    <row r="61" spans="1:11">
      <c r="A61" s="6" t="s">
        <v>155</v>
      </c>
      <c r="B61" s="62">
        <v>5</v>
      </c>
      <c r="C61" s="19" t="s">
        <v>156</v>
      </c>
      <c r="D61" s="18">
        <v>4916</v>
      </c>
      <c r="E61" s="18">
        <v>8788317.9399999995</v>
      </c>
      <c r="F61" s="34">
        <v>8.6999999999999993</v>
      </c>
      <c r="G61" s="18">
        <f t="shared" si="0"/>
        <v>101015148.7356322</v>
      </c>
      <c r="H61" s="18">
        <f t="shared" si="1"/>
        <v>7545831.6105517242</v>
      </c>
      <c r="J61" s="19">
        <f t="shared" si="2"/>
        <v>0</v>
      </c>
      <c r="K61" s="19">
        <v>169</v>
      </c>
    </row>
    <row r="62" spans="1:11">
      <c r="A62" s="6" t="s">
        <v>573</v>
      </c>
      <c r="B62" s="62">
        <v>11</v>
      </c>
      <c r="C62" s="19" t="s">
        <v>574</v>
      </c>
      <c r="D62" s="18">
        <v>4590</v>
      </c>
      <c r="E62" s="18">
        <v>7513314.9800000004</v>
      </c>
      <c r="F62" s="34">
        <v>8.6</v>
      </c>
      <c r="G62" s="18">
        <f t="shared" si="0"/>
        <v>87364127.674418613</v>
      </c>
      <c r="H62" s="18">
        <f t="shared" si="1"/>
        <v>6526100.3372790702</v>
      </c>
      <c r="J62" s="19">
        <f t="shared" si="2"/>
        <v>0</v>
      </c>
      <c r="K62" s="19">
        <v>171</v>
      </c>
    </row>
    <row r="63" spans="1:11">
      <c r="A63" s="6" t="s">
        <v>65</v>
      </c>
      <c r="B63" s="62">
        <v>13</v>
      </c>
      <c r="C63" s="19" t="s">
        <v>66</v>
      </c>
      <c r="D63" s="18">
        <v>4079</v>
      </c>
      <c r="E63" s="18">
        <v>6193985.96</v>
      </c>
      <c r="F63" s="34">
        <v>9</v>
      </c>
      <c r="G63" s="18">
        <f t="shared" si="0"/>
        <v>68822066.222222224</v>
      </c>
      <c r="H63" s="18">
        <f t="shared" si="1"/>
        <v>5141008.3468000004</v>
      </c>
      <c r="J63" s="19">
        <f t="shared" si="2"/>
        <v>0</v>
      </c>
      <c r="K63" s="19">
        <v>172</v>
      </c>
    </row>
    <row r="64" spans="1:11">
      <c r="A64" s="6" t="s">
        <v>119</v>
      </c>
      <c r="B64" s="62">
        <v>12</v>
      </c>
      <c r="C64" s="19" t="s">
        <v>120</v>
      </c>
      <c r="D64" s="18">
        <v>4259</v>
      </c>
      <c r="E64" s="18">
        <v>5619880.21</v>
      </c>
      <c r="F64" s="34">
        <v>8.5</v>
      </c>
      <c r="G64" s="18">
        <f t="shared" si="0"/>
        <v>66116237.764705881</v>
      </c>
      <c r="H64" s="18">
        <f t="shared" si="1"/>
        <v>4938882.9610235291</v>
      </c>
      <c r="J64" s="19">
        <f t="shared" si="2"/>
        <v>0</v>
      </c>
      <c r="K64" s="19">
        <v>176</v>
      </c>
    </row>
    <row r="65" spans="1:11">
      <c r="A65" s="6" t="s">
        <v>455</v>
      </c>
      <c r="B65" s="62">
        <v>6</v>
      </c>
      <c r="C65" s="19" t="s">
        <v>456</v>
      </c>
      <c r="D65" s="18">
        <v>1708</v>
      </c>
      <c r="E65" s="18">
        <v>2610477.77</v>
      </c>
      <c r="F65" s="34">
        <v>8.4</v>
      </c>
      <c r="G65" s="18">
        <f t="shared" si="0"/>
        <v>31077116.30952381</v>
      </c>
      <c r="H65" s="18">
        <f t="shared" si="1"/>
        <v>2321460.5883214287</v>
      </c>
      <c r="J65" s="19">
        <f t="shared" si="2"/>
        <v>0</v>
      </c>
      <c r="K65" s="19">
        <v>177</v>
      </c>
    </row>
    <row r="66" spans="1:11">
      <c r="A66" s="6" t="s">
        <v>381</v>
      </c>
      <c r="B66" s="62">
        <v>10</v>
      </c>
      <c r="C66" s="19" t="s">
        <v>382</v>
      </c>
      <c r="D66" s="18">
        <v>5734</v>
      </c>
      <c r="E66" s="18">
        <v>7914347.4800000004</v>
      </c>
      <c r="F66" s="34">
        <v>8.1</v>
      </c>
      <c r="G66" s="18">
        <f t="shared" si="0"/>
        <v>97707993.58024691</v>
      </c>
      <c r="H66" s="18">
        <f t="shared" si="1"/>
        <v>7298787.120444444</v>
      </c>
      <c r="J66" s="19">
        <f t="shared" si="2"/>
        <v>0</v>
      </c>
      <c r="K66" s="19">
        <v>178</v>
      </c>
    </row>
    <row r="67" spans="1:11">
      <c r="A67" s="6" t="s">
        <v>387</v>
      </c>
      <c r="B67" s="62">
        <v>13</v>
      </c>
      <c r="C67" s="19" t="s">
        <v>388</v>
      </c>
      <c r="D67" s="18">
        <v>147746</v>
      </c>
      <c r="E67" s="18">
        <v>244206880.66</v>
      </c>
      <c r="F67" s="34">
        <v>8</v>
      </c>
      <c r="G67" s="18">
        <f t="shared" si="0"/>
        <v>3052586008.25</v>
      </c>
      <c r="H67" s="18">
        <f t="shared" si="1"/>
        <v>228028174.816275</v>
      </c>
      <c r="J67" s="19">
        <f t="shared" si="2"/>
        <v>0</v>
      </c>
      <c r="K67" s="19">
        <v>179</v>
      </c>
    </row>
    <row r="68" spans="1:11">
      <c r="A68" s="6" t="s">
        <v>591</v>
      </c>
      <c r="B68" s="62">
        <v>4</v>
      </c>
      <c r="C68" s="19" t="s">
        <v>592</v>
      </c>
      <c r="D68" s="18">
        <v>1682</v>
      </c>
      <c r="E68" s="18">
        <v>2789885.05</v>
      </c>
      <c r="F68" s="34">
        <v>9.9</v>
      </c>
      <c r="G68" s="18">
        <f t="shared" si="0"/>
        <v>28180657.070707068</v>
      </c>
      <c r="H68" s="18">
        <f t="shared" si="1"/>
        <v>2105095.083181818</v>
      </c>
      <c r="J68" s="19">
        <f t="shared" si="2"/>
        <v>0</v>
      </c>
      <c r="K68" s="19">
        <v>181</v>
      </c>
    </row>
    <row r="69" spans="1:11">
      <c r="A69" s="6" t="s">
        <v>277</v>
      </c>
      <c r="B69" s="62">
        <v>13</v>
      </c>
      <c r="C69" s="19" t="s">
        <v>278</v>
      </c>
      <c r="D69" s="18">
        <v>19182</v>
      </c>
      <c r="E69" s="18">
        <v>36444500.119999997</v>
      </c>
      <c r="F69" s="34">
        <v>9.4</v>
      </c>
      <c r="G69" s="18">
        <f t="shared" si="0"/>
        <v>387707448.08510631</v>
      </c>
      <c r="H69" s="18">
        <f t="shared" si="1"/>
        <v>28961746.37195744</v>
      </c>
      <c r="J69" s="19">
        <f t="shared" si="2"/>
        <v>0</v>
      </c>
      <c r="K69" s="19">
        <v>182</v>
      </c>
    </row>
    <row r="70" spans="1:11">
      <c r="A70" s="6" t="s">
        <v>417</v>
      </c>
      <c r="B70" s="62">
        <v>1</v>
      </c>
      <c r="C70" s="19" t="s">
        <v>418</v>
      </c>
      <c r="D70" s="18">
        <v>46490</v>
      </c>
      <c r="E70" s="18">
        <v>90239763.469999999</v>
      </c>
      <c r="F70" s="34">
        <v>7.6</v>
      </c>
      <c r="G70" s="18">
        <f t="shared" si="0"/>
        <v>1187365308.8157895</v>
      </c>
      <c r="H70" s="18">
        <f t="shared" si="1"/>
        <v>88696188.56853947</v>
      </c>
      <c r="J70" s="19">
        <f t="shared" si="2"/>
        <v>0</v>
      </c>
      <c r="K70" s="19">
        <v>186</v>
      </c>
    </row>
    <row r="71" spans="1:11">
      <c r="A71" s="6" t="s">
        <v>429</v>
      </c>
      <c r="B71" s="62">
        <v>2</v>
      </c>
      <c r="C71" s="19" t="s">
        <v>430</v>
      </c>
      <c r="D71" s="18">
        <v>36339</v>
      </c>
      <c r="E71" s="18">
        <v>71089566.900000006</v>
      </c>
      <c r="F71" s="34">
        <v>7.6</v>
      </c>
      <c r="G71" s="18">
        <f t="shared" si="0"/>
        <v>935389038.15789485</v>
      </c>
      <c r="H71" s="18">
        <f t="shared" si="1"/>
        <v>69873561.150394738</v>
      </c>
      <c r="J71" s="19">
        <f t="shared" si="2"/>
        <v>0</v>
      </c>
      <c r="K71" s="19">
        <v>202</v>
      </c>
    </row>
    <row r="72" spans="1:11">
      <c r="A72" s="6" t="s">
        <v>203</v>
      </c>
      <c r="B72" s="62">
        <v>11</v>
      </c>
      <c r="C72" s="19" t="s">
        <v>204</v>
      </c>
      <c r="D72" s="18">
        <v>2628</v>
      </c>
      <c r="E72" s="18">
        <v>4046410.63</v>
      </c>
      <c r="F72" s="34">
        <v>9.8000000000000007</v>
      </c>
      <c r="G72" s="18">
        <f t="shared" si="0"/>
        <v>41289904.387755096</v>
      </c>
      <c r="H72" s="18">
        <f t="shared" si="1"/>
        <v>3084355.8577653058</v>
      </c>
      <c r="J72" s="19">
        <f t="shared" si="2"/>
        <v>0</v>
      </c>
      <c r="K72" s="19">
        <v>204</v>
      </c>
    </row>
    <row r="73" spans="1:11">
      <c r="A73" s="6" t="s">
        <v>401</v>
      </c>
      <c r="B73" s="62">
        <v>18</v>
      </c>
      <c r="C73" s="19" t="s">
        <v>402</v>
      </c>
      <c r="D73" s="18">
        <v>36513</v>
      </c>
      <c r="E73" s="18">
        <v>62530619.670000002</v>
      </c>
      <c r="F73" s="34">
        <v>8.4</v>
      </c>
      <c r="G73" s="18">
        <f t="shared" si="0"/>
        <v>744412138.92857134</v>
      </c>
      <c r="H73" s="18">
        <f t="shared" si="1"/>
        <v>55607586.777964279</v>
      </c>
      <c r="J73" s="19">
        <f t="shared" si="2"/>
        <v>0</v>
      </c>
      <c r="K73" s="19">
        <v>205</v>
      </c>
    </row>
    <row r="74" spans="1:11">
      <c r="A74" s="6" t="s">
        <v>469</v>
      </c>
      <c r="B74" s="62">
        <v>17</v>
      </c>
      <c r="C74" s="19" t="s">
        <v>470</v>
      </c>
      <c r="D74" s="18">
        <v>12372</v>
      </c>
      <c r="E74" s="18">
        <v>18171049.710000001</v>
      </c>
      <c r="F74" s="34">
        <v>8.3000000000000007</v>
      </c>
      <c r="G74" s="18">
        <f t="shared" si="0"/>
        <v>218928309.75903612</v>
      </c>
      <c r="H74" s="18">
        <f t="shared" si="1"/>
        <v>16353944.738999998</v>
      </c>
      <c r="J74" s="19">
        <f t="shared" si="2"/>
        <v>0</v>
      </c>
      <c r="K74" s="19">
        <v>208</v>
      </c>
    </row>
    <row r="75" spans="1:11">
      <c r="A75" s="6" t="s">
        <v>473</v>
      </c>
      <c r="B75" s="62">
        <v>6</v>
      </c>
      <c r="C75" s="19" t="s">
        <v>474</v>
      </c>
      <c r="D75" s="18">
        <v>33473</v>
      </c>
      <c r="E75" s="18">
        <v>73913657.140000001</v>
      </c>
      <c r="F75" s="34">
        <v>9.4</v>
      </c>
      <c r="G75" s="18">
        <f t="shared" ref="G75:G138" si="3">E75*100/F75</f>
        <v>786315501.48936164</v>
      </c>
      <c r="H75" s="18">
        <f t="shared" ref="H75:H138" si="4">G75*$F$10/100</f>
        <v>58737767.961255312</v>
      </c>
      <c r="J75" s="19">
        <f t="shared" si="2"/>
        <v>0</v>
      </c>
      <c r="K75" s="19">
        <v>211</v>
      </c>
    </row>
    <row r="76" spans="1:11">
      <c r="A76" s="6" t="s">
        <v>97</v>
      </c>
      <c r="B76" s="62">
        <v>10</v>
      </c>
      <c r="C76" s="19" t="s">
        <v>98</v>
      </c>
      <c r="D76" s="18">
        <v>5114</v>
      </c>
      <c r="E76" s="18">
        <v>8289728.5199999996</v>
      </c>
      <c r="F76" s="34">
        <v>9.4</v>
      </c>
      <c r="G76" s="18">
        <f t="shared" si="3"/>
        <v>88188601.276595742</v>
      </c>
      <c r="H76" s="18">
        <f t="shared" si="4"/>
        <v>6587688.5153617011</v>
      </c>
      <c r="J76" s="19">
        <f t="shared" ref="J76:J139" si="5">A76-K76</f>
        <v>0</v>
      </c>
      <c r="K76" s="19">
        <v>213</v>
      </c>
    </row>
    <row r="77" spans="1:11">
      <c r="A77" s="6" t="s">
        <v>319</v>
      </c>
      <c r="B77" s="62">
        <v>4</v>
      </c>
      <c r="C77" s="19" t="s">
        <v>320</v>
      </c>
      <c r="D77" s="18">
        <v>12394</v>
      </c>
      <c r="E77" s="18">
        <v>20237654.030000001</v>
      </c>
      <c r="F77" s="34">
        <v>9.1</v>
      </c>
      <c r="G77" s="18">
        <f t="shared" si="3"/>
        <v>222391802.52747253</v>
      </c>
      <c r="H77" s="18">
        <f t="shared" si="4"/>
        <v>16612667.648802197</v>
      </c>
      <c r="J77" s="19">
        <f t="shared" si="5"/>
        <v>0</v>
      </c>
      <c r="K77" s="19">
        <v>214</v>
      </c>
    </row>
    <row r="78" spans="1:11">
      <c r="A78" s="6" t="s">
        <v>43</v>
      </c>
      <c r="B78" s="62">
        <v>13</v>
      </c>
      <c r="C78" s="19" t="s">
        <v>44</v>
      </c>
      <c r="D78" s="18">
        <v>1217</v>
      </c>
      <c r="E78" s="18">
        <v>1706964.01</v>
      </c>
      <c r="F78" s="34">
        <v>9.1999999999999993</v>
      </c>
      <c r="G78" s="18">
        <f t="shared" si="3"/>
        <v>18553956.630434785</v>
      </c>
      <c r="H78" s="18">
        <f t="shared" si="4"/>
        <v>1385980.5602934784</v>
      </c>
      <c r="J78" s="19">
        <f t="shared" si="5"/>
        <v>0</v>
      </c>
      <c r="K78" s="19">
        <v>216</v>
      </c>
    </row>
    <row r="79" spans="1:11">
      <c r="A79" s="6" t="s">
        <v>109</v>
      </c>
      <c r="B79" s="62">
        <v>16</v>
      </c>
      <c r="C79" s="19" t="s">
        <v>110</v>
      </c>
      <c r="D79" s="18">
        <v>5246</v>
      </c>
      <c r="E79" s="18">
        <v>8420603.4499999993</v>
      </c>
      <c r="F79" s="34">
        <v>8.9</v>
      </c>
      <c r="G79" s="18">
        <f t="shared" si="3"/>
        <v>94613521.910112336</v>
      </c>
      <c r="H79" s="18">
        <f t="shared" si="4"/>
        <v>7067630.0866853921</v>
      </c>
      <c r="J79" s="19">
        <f t="shared" si="5"/>
        <v>0</v>
      </c>
      <c r="K79" s="19">
        <v>217</v>
      </c>
    </row>
    <row r="80" spans="1:11">
      <c r="A80" s="6" t="s">
        <v>593</v>
      </c>
      <c r="B80" s="62">
        <v>14</v>
      </c>
      <c r="C80" s="19" t="s">
        <v>594</v>
      </c>
      <c r="D80" s="18">
        <v>1188</v>
      </c>
      <c r="E80" s="18">
        <v>1886527.9</v>
      </c>
      <c r="F80" s="34">
        <v>9.8000000000000007</v>
      </c>
      <c r="G80" s="18">
        <f t="shared" si="3"/>
        <v>19250284.693877548</v>
      </c>
      <c r="H80" s="18">
        <f t="shared" si="4"/>
        <v>1437996.2666326528</v>
      </c>
      <c r="J80" s="19">
        <f t="shared" si="5"/>
        <v>0</v>
      </c>
      <c r="K80" s="19">
        <v>218</v>
      </c>
    </row>
    <row r="81" spans="1:11">
      <c r="A81" s="6" t="s">
        <v>347</v>
      </c>
      <c r="B81" s="62">
        <v>1</v>
      </c>
      <c r="C81" s="19" t="s">
        <v>348</v>
      </c>
      <c r="D81" s="18">
        <v>8581</v>
      </c>
      <c r="E81" s="18">
        <v>14631524.640000001</v>
      </c>
      <c r="F81" s="34">
        <v>8.6</v>
      </c>
      <c r="G81" s="18">
        <f t="shared" si="3"/>
        <v>170134007.44186047</v>
      </c>
      <c r="H81" s="18">
        <f t="shared" si="4"/>
        <v>12709010.355906978</v>
      </c>
      <c r="J81" s="19">
        <f t="shared" si="5"/>
        <v>0</v>
      </c>
      <c r="K81" s="19">
        <v>224</v>
      </c>
    </row>
    <row r="82" spans="1:11">
      <c r="A82" s="6" t="s">
        <v>89</v>
      </c>
      <c r="B82" s="62">
        <v>13</v>
      </c>
      <c r="C82" s="19" t="s">
        <v>90</v>
      </c>
      <c r="D82" s="18">
        <v>3625</v>
      </c>
      <c r="E82" s="18">
        <v>5165160.95</v>
      </c>
      <c r="F82" s="34">
        <v>8.8000000000000007</v>
      </c>
      <c r="G82" s="18">
        <f t="shared" si="3"/>
        <v>58695010.795454539</v>
      </c>
      <c r="H82" s="18">
        <f t="shared" si="4"/>
        <v>4384517.3064204538</v>
      </c>
      <c r="J82" s="19">
        <f t="shared" si="5"/>
        <v>0</v>
      </c>
      <c r="K82" s="19">
        <v>226</v>
      </c>
    </row>
    <row r="83" spans="1:11">
      <c r="A83" s="6" t="s">
        <v>61</v>
      </c>
      <c r="B83" s="62">
        <v>4</v>
      </c>
      <c r="C83" s="19" t="s">
        <v>62</v>
      </c>
      <c r="D83" s="18">
        <v>2216</v>
      </c>
      <c r="E83" s="18">
        <v>3136806.08</v>
      </c>
      <c r="F83" s="34">
        <v>8.9</v>
      </c>
      <c r="G83" s="18">
        <f t="shared" si="3"/>
        <v>35245012.134831458</v>
      </c>
      <c r="H83" s="18">
        <f t="shared" si="4"/>
        <v>2632802.40647191</v>
      </c>
      <c r="J83" s="19">
        <f t="shared" si="5"/>
        <v>0</v>
      </c>
      <c r="K83" s="19">
        <v>230</v>
      </c>
    </row>
    <row r="84" spans="1:11">
      <c r="A84" s="6" t="s">
        <v>461</v>
      </c>
      <c r="B84" s="62">
        <v>15</v>
      </c>
      <c r="C84" s="19" t="s">
        <v>462</v>
      </c>
      <c r="D84" s="18">
        <v>1208</v>
      </c>
      <c r="E84" s="18">
        <v>2660417.5099999998</v>
      </c>
      <c r="F84" s="34">
        <v>10.3</v>
      </c>
      <c r="G84" s="18">
        <f t="shared" si="3"/>
        <v>25829296.213592228</v>
      </c>
      <c r="H84" s="18">
        <f t="shared" si="4"/>
        <v>1929448.4271553394</v>
      </c>
      <c r="J84" s="19">
        <f t="shared" si="5"/>
        <v>0</v>
      </c>
      <c r="K84" s="19">
        <v>231</v>
      </c>
    </row>
    <row r="85" spans="1:11">
      <c r="A85" s="6" t="s">
        <v>505</v>
      </c>
      <c r="B85" s="62">
        <v>14</v>
      </c>
      <c r="C85" s="19" t="s">
        <v>506</v>
      </c>
      <c r="D85" s="18">
        <v>12618</v>
      </c>
      <c r="E85" s="18">
        <v>20296302.41</v>
      </c>
      <c r="F85" s="34">
        <v>9.4</v>
      </c>
      <c r="G85" s="18">
        <f t="shared" si="3"/>
        <v>215918110.74468085</v>
      </c>
      <c r="H85" s="18">
        <f t="shared" si="4"/>
        <v>16129082.872627659</v>
      </c>
      <c r="J85" s="19">
        <f t="shared" si="5"/>
        <v>0</v>
      </c>
      <c r="K85" s="19">
        <v>232</v>
      </c>
    </row>
    <row r="86" spans="1:11">
      <c r="A86" s="6" t="s">
        <v>521</v>
      </c>
      <c r="B86" s="62">
        <v>14</v>
      </c>
      <c r="C86" s="19" t="s">
        <v>522</v>
      </c>
      <c r="D86" s="18">
        <v>15165</v>
      </c>
      <c r="E86" s="18">
        <v>24614132.359999999</v>
      </c>
      <c r="F86" s="34">
        <v>9.1</v>
      </c>
      <c r="G86" s="18">
        <f t="shared" si="3"/>
        <v>270484970.98901099</v>
      </c>
      <c r="H86" s="18">
        <f t="shared" si="4"/>
        <v>20205227.332879122</v>
      </c>
      <c r="J86" s="19">
        <f t="shared" si="5"/>
        <v>0</v>
      </c>
      <c r="K86" s="19">
        <v>233</v>
      </c>
    </row>
    <row r="87" spans="1:11">
      <c r="A87" s="6" t="s">
        <v>391</v>
      </c>
      <c r="B87" s="62">
        <v>1</v>
      </c>
      <c r="C87" s="19" t="s">
        <v>392</v>
      </c>
      <c r="D87" s="18">
        <v>10270</v>
      </c>
      <c r="E87" s="18">
        <v>20215426.710000001</v>
      </c>
      <c r="F87" s="34">
        <v>4.4000000000000004</v>
      </c>
      <c r="G87" s="18">
        <f t="shared" si="3"/>
        <v>459441516.13636363</v>
      </c>
      <c r="H87" s="18">
        <f t="shared" si="4"/>
        <v>34320281.25538636</v>
      </c>
      <c r="J87" s="19">
        <f t="shared" si="5"/>
        <v>0</v>
      </c>
      <c r="K87" s="19">
        <v>235</v>
      </c>
    </row>
    <row r="88" spans="1:11">
      <c r="A88" s="6" t="s">
        <v>273</v>
      </c>
      <c r="B88" s="62">
        <v>16</v>
      </c>
      <c r="C88" s="19" t="s">
        <v>274</v>
      </c>
      <c r="D88" s="18">
        <v>4137</v>
      </c>
      <c r="E88" s="18">
        <v>6853940.0499999998</v>
      </c>
      <c r="F88" s="34">
        <v>9.4</v>
      </c>
      <c r="G88" s="18">
        <f t="shared" si="3"/>
        <v>72914255.851063833</v>
      </c>
      <c r="H88" s="18">
        <f t="shared" si="4"/>
        <v>5446694.9120744681</v>
      </c>
      <c r="J88" s="19">
        <f t="shared" si="5"/>
        <v>0</v>
      </c>
      <c r="K88" s="19">
        <v>236</v>
      </c>
    </row>
    <row r="89" spans="1:11">
      <c r="A89" s="6" t="s">
        <v>451</v>
      </c>
      <c r="B89" s="62">
        <v>11</v>
      </c>
      <c r="C89" s="19" t="s">
        <v>452</v>
      </c>
      <c r="D89" s="18">
        <v>2035</v>
      </c>
      <c r="E89" s="18">
        <v>2713462.37</v>
      </c>
      <c r="F89" s="34">
        <v>7.9</v>
      </c>
      <c r="G89" s="18">
        <f t="shared" si="3"/>
        <v>34347624.93670886</v>
      </c>
      <c r="H89" s="18">
        <f t="shared" si="4"/>
        <v>2565767.582772152</v>
      </c>
      <c r="J89" s="19">
        <f t="shared" si="5"/>
        <v>0</v>
      </c>
      <c r="K89" s="19">
        <v>239</v>
      </c>
    </row>
    <row r="90" spans="1:11">
      <c r="A90" s="6" t="s">
        <v>185</v>
      </c>
      <c r="B90" s="62">
        <v>19</v>
      </c>
      <c r="C90" s="19" t="s">
        <v>186</v>
      </c>
      <c r="D90" s="18">
        <v>19371</v>
      </c>
      <c r="E90" s="18">
        <v>38440035.460000001</v>
      </c>
      <c r="F90" s="34">
        <v>9.6</v>
      </c>
      <c r="G90" s="18">
        <f t="shared" si="3"/>
        <v>400417036.04166669</v>
      </c>
      <c r="H90" s="18">
        <f t="shared" si="4"/>
        <v>29911152.592312504</v>
      </c>
      <c r="J90" s="19">
        <f t="shared" si="5"/>
        <v>0</v>
      </c>
      <c r="K90" s="19">
        <v>240</v>
      </c>
    </row>
    <row r="91" spans="1:11">
      <c r="A91" s="6" t="s">
        <v>85</v>
      </c>
      <c r="B91" s="62">
        <v>19</v>
      </c>
      <c r="C91" s="19" t="s">
        <v>86</v>
      </c>
      <c r="D91" s="18">
        <v>7691</v>
      </c>
      <c r="E91" s="18">
        <v>15159147.130000001</v>
      </c>
      <c r="F91" s="34">
        <v>8.6</v>
      </c>
      <c r="G91" s="18">
        <f t="shared" si="3"/>
        <v>176269152.6744186</v>
      </c>
      <c r="H91" s="18">
        <f t="shared" si="4"/>
        <v>13167305.70477907</v>
      </c>
      <c r="J91" s="19">
        <f t="shared" si="5"/>
        <v>0</v>
      </c>
      <c r="K91" s="19">
        <v>241</v>
      </c>
    </row>
    <row r="92" spans="1:11">
      <c r="A92" s="6" t="s">
        <v>115</v>
      </c>
      <c r="B92" s="62">
        <v>17</v>
      </c>
      <c r="C92" s="19" t="s">
        <v>116</v>
      </c>
      <c r="D92" s="18">
        <v>19514</v>
      </c>
      <c r="E92" s="18">
        <v>35103922.600000001</v>
      </c>
      <c r="F92" s="34">
        <v>7.9</v>
      </c>
      <c r="G92" s="18">
        <f t="shared" si="3"/>
        <v>444353450.63291138</v>
      </c>
      <c r="H92" s="18">
        <f t="shared" si="4"/>
        <v>33193202.762278482</v>
      </c>
      <c r="J92" s="19">
        <f t="shared" si="5"/>
        <v>0</v>
      </c>
      <c r="K92" s="19">
        <v>244</v>
      </c>
    </row>
    <row r="93" spans="1:11">
      <c r="A93" s="6" t="s">
        <v>385</v>
      </c>
      <c r="B93" s="62">
        <v>1</v>
      </c>
      <c r="C93" s="19" t="s">
        <v>386</v>
      </c>
      <c r="D93" s="18">
        <v>38211</v>
      </c>
      <c r="E93" s="18">
        <v>64408330.170000002</v>
      </c>
      <c r="F93" s="34">
        <v>6.9</v>
      </c>
      <c r="G93" s="18">
        <f t="shared" si="3"/>
        <v>933454060.43478251</v>
      </c>
      <c r="H93" s="18">
        <f t="shared" si="4"/>
        <v>69729018.314478248</v>
      </c>
      <c r="J93" s="19">
        <f t="shared" si="5"/>
        <v>0</v>
      </c>
      <c r="K93" s="19">
        <v>245</v>
      </c>
    </row>
    <row r="94" spans="1:11">
      <c r="A94" s="6" t="s">
        <v>309</v>
      </c>
      <c r="B94" s="62">
        <v>13</v>
      </c>
      <c r="C94" s="19" t="s">
        <v>310</v>
      </c>
      <c r="D94" s="18">
        <v>9184</v>
      </c>
      <c r="E94" s="18">
        <v>15266424.74</v>
      </c>
      <c r="F94" s="34">
        <v>9.1</v>
      </c>
      <c r="G94" s="18">
        <f t="shared" si="3"/>
        <v>167762909.23076925</v>
      </c>
      <c r="H94" s="18">
        <f t="shared" si="4"/>
        <v>12531889.319538463</v>
      </c>
      <c r="J94" s="19">
        <f t="shared" si="5"/>
        <v>0</v>
      </c>
      <c r="K94" s="19">
        <v>249</v>
      </c>
    </row>
    <row r="95" spans="1:11">
      <c r="A95" s="6" t="s">
        <v>373</v>
      </c>
      <c r="B95" s="62">
        <v>6</v>
      </c>
      <c r="C95" s="19" t="s">
        <v>374</v>
      </c>
      <c r="D95" s="18">
        <v>1749</v>
      </c>
      <c r="E95" s="18">
        <v>2423542.5299999998</v>
      </c>
      <c r="F95" s="34">
        <v>8.9</v>
      </c>
      <c r="G95" s="18">
        <f t="shared" si="3"/>
        <v>27230814.943820219</v>
      </c>
      <c r="H95" s="18">
        <f t="shared" si="4"/>
        <v>2034141.8763033703</v>
      </c>
      <c r="J95" s="19">
        <f t="shared" si="5"/>
        <v>0</v>
      </c>
      <c r="K95" s="19">
        <v>250</v>
      </c>
    </row>
    <row r="96" spans="1:11">
      <c r="A96" s="6" t="s">
        <v>357</v>
      </c>
      <c r="B96" s="62">
        <v>13</v>
      </c>
      <c r="C96" s="19" t="s">
        <v>358</v>
      </c>
      <c r="D96" s="18">
        <v>1523</v>
      </c>
      <c r="E96" s="18">
        <v>2119351.44</v>
      </c>
      <c r="F96" s="34">
        <v>9.5</v>
      </c>
      <c r="G96" s="18">
        <f t="shared" si="3"/>
        <v>22308962.52631579</v>
      </c>
      <c r="H96" s="18">
        <f t="shared" si="4"/>
        <v>1666479.5007157894</v>
      </c>
      <c r="J96" s="19">
        <f t="shared" si="5"/>
        <v>0</v>
      </c>
      <c r="K96" s="19">
        <v>256</v>
      </c>
    </row>
    <row r="97" spans="1:11">
      <c r="A97" s="6" t="s">
        <v>477</v>
      </c>
      <c r="B97" s="62">
        <v>1</v>
      </c>
      <c r="C97" s="19" t="s">
        <v>478</v>
      </c>
      <c r="D97" s="18">
        <v>41154</v>
      </c>
      <c r="E97" s="18">
        <v>83227580.140000001</v>
      </c>
      <c r="F97" s="34">
        <v>7.1</v>
      </c>
      <c r="G97" s="18">
        <f t="shared" si="3"/>
        <v>1172219438.5915494</v>
      </c>
      <c r="H97" s="18">
        <f t="shared" si="4"/>
        <v>87564792.06278874</v>
      </c>
      <c r="J97" s="19">
        <f t="shared" si="5"/>
        <v>0</v>
      </c>
      <c r="K97" s="19">
        <v>257</v>
      </c>
    </row>
    <row r="98" spans="1:11">
      <c r="A98" s="6" t="s">
        <v>513</v>
      </c>
      <c r="B98" s="62">
        <v>12</v>
      </c>
      <c r="C98" s="19" t="s">
        <v>514</v>
      </c>
      <c r="D98" s="18">
        <v>9689</v>
      </c>
      <c r="E98" s="18">
        <v>12602460.73</v>
      </c>
      <c r="F98" s="34">
        <v>8.1</v>
      </c>
      <c r="G98" s="18">
        <f t="shared" si="3"/>
        <v>155585934.93827161</v>
      </c>
      <c r="H98" s="18">
        <f t="shared" si="4"/>
        <v>11622269.339888889</v>
      </c>
      <c r="J98" s="19">
        <f t="shared" si="5"/>
        <v>0</v>
      </c>
      <c r="K98" s="19">
        <v>260</v>
      </c>
    </row>
    <row r="99" spans="1:11">
      <c r="A99" s="6" t="s">
        <v>539</v>
      </c>
      <c r="B99" s="62">
        <v>19</v>
      </c>
      <c r="C99" s="19" t="s">
        <v>540</v>
      </c>
      <c r="D99" s="18">
        <v>6822</v>
      </c>
      <c r="E99" s="18">
        <v>11410533.689999999</v>
      </c>
      <c r="F99" s="34">
        <v>7.6</v>
      </c>
      <c r="G99" s="18">
        <f t="shared" si="3"/>
        <v>150138601.18421054</v>
      </c>
      <c r="H99" s="18">
        <f t="shared" si="4"/>
        <v>11215353.508460527</v>
      </c>
      <c r="J99" s="19">
        <f t="shared" si="5"/>
        <v>0</v>
      </c>
      <c r="K99" s="19">
        <v>261</v>
      </c>
    </row>
    <row r="100" spans="1:11">
      <c r="A100" s="6" t="s">
        <v>193</v>
      </c>
      <c r="B100" s="62">
        <v>11</v>
      </c>
      <c r="C100" s="19" t="s">
        <v>194</v>
      </c>
      <c r="D100" s="18">
        <v>7475</v>
      </c>
      <c r="E100" s="18">
        <v>11239816.060000001</v>
      </c>
      <c r="F100" s="34">
        <v>9.5</v>
      </c>
      <c r="G100" s="18">
        <f t="shared" si="3"/>
        <v>118313853.26315789</v>
      </c>
      <c r="H100" s="18">
        <f t="shared" si="4"/>
        <v>8838044.8387578949</v>
      </c>
      <c r="J100" s="19">
        <f t="shared" si="5"/>
        <v>0</v>
      </c>
      <c r="K100" s="19">
        <v>263</v>
      </c>
    </row>
    <row r="101" spans="1:11">
      <c r="A101" s="6" t="s">
        <v>99</v>
      </c>
      <c r="B101" s="62">
        <v>13</v>
      </c>
      <c r="C101" s="19" t="s">
        <v>100</v>
      </c>
      <c r="D101" s="18">
        <v>1035</v>
      </c>
      <c r="E101" s="18">
        <v>1339952.98</v>
      </c>
      <c r="F101" s="34">
        <v>9.1</v>
      </c>
      <c r="G101" s="18">
        <f t="shared" si="3"/>
        <v>14724758.021978023</v>
      </c>
      <c r="H101" s="18">
        <f t="shared" si="4"/>
        <v>1099939.4242417582</v>
      </c>
      <c r="J101" s="19">
        <f t="shared" si="5"/>
        <v>0</v>
      </c>
      <c r="K101" s="19">
        <v>265</v>
      </c>
    </row>
    <row r="102" spans="1:11">
      <c r="A102" s="6" t="s">
        <v>313</v>
      </c>
      <c r="B102" s="62">
        <v>4</v>
      </c>
      <c r="C102" s="19" t="s">
        <v>314</v>
      </c>
      <c r="D102" s="18">
        <v>6766</v>
      </c>
      <c r="E102" s="18">
        <v>11654246.960000001</v>
      </c>
      <c r="F102" s="34">
        <v>9.1999999999999993</v>
      </c>
      <c r="G102" s="18">
        <f t="shared" si="3"/>
        <v>126676597.39130436</v>
      </c>
      <c r="H102" s="18">
        <f t="shared" si="4"/>
        <v>9462741.8251304347</v>
      </c>
      <c r="J102" s="19">
        <f t="shared" si="5"/>
        <v>0</v>
      </c>
      <c r="K102" s="19">
        <v>271</v>
      </c>
    </row>
    <row r="103" spans="1:11">
      <c r="A103" s="6" t="s">
        <v>409</v>
      </c>
      <c r="B103" s="62">
        <v>16</v>
      </c>
      <c r="C103" s="19" t="s">
        <v>410</v>
      </c>
      <c r="D103" s="18">
        <v>48295</v>
      </c>
      <c r="E103" s="18">
        <v>87584513.340000004</v>
      </c>
      <c r="F103" s="34">
        <v>8.9</v>
      </c>
      <c r="G103" s="18">
        <f t="shared" si="3"/>
        <v>984095655.50561798</v>
      </c>
      <c r="H103" s="18">
        <f t="shared" si="4"/>
        <v>73511945.466269672</v>
      </c>
      <c r="J103" s="19">
        <f t="shared" si="5"/>
        <v>0</v>
      </c>
      <c r="K103" s="19">
        <v>272</v>
      </c>
    </row>
    <row r="104" spans="1:11">
      <c r="A104" s="6" t="s">
        <v>419</v>
      </c>
      <c r="B104" s="62">
        <v>19</v>
      </c>
      <c r="C104" s="19" t="s">
        <v>420</v>
      </c>
      <c r="D104" s="18">
        <v>4011</v>
      </c>
      <c r="E104" s="18">
        <v>6083613.1299999999</v>
      </c>
      <c r="F104" s="34">
        <v>7.9</v>
      </c>
      <c r="G104" s="18">
        <f t="shared" si="3"/>
        <v>77007761.139240503</v>
      </c>
      <c r="H104" s="18">
        <f t="shared" si="4"/>
        <v>5752479.7571012648</v>
      </c>
      <c r="J104" s="19">
        <f t="shared" si="5"/>
        <v>0</v>
      </c>
      <c r="K104" s="19">
        <v>273</v>
      </c>
    </row>
    <row r="105" spans="1:11">
      <c r="A105" s="6" t="s">
        <v>229</v>
      </c>
      <c r="B105" s="62">
        <v>13</v>
      </c>
      <c r="C105" s="19" t="s">
        <v>230</v>
      </c>
      <c r="D105" s="18">
        <v>2499</v>
      </c>
      <c r="E105" s="18">
        <v>3997262.15</v>
      </c>
      <c r="F105" s="34">
        <v>9.8000000000000007</v>
      </c>
      <c r="G105" s="18">
        <f t="shared" si="3"/>
        <v>40788389.285714284</v>
      </c>
      <c r="H105" s="18">
        <f t="shared" si="4"/>
        <v>3046892.6796428566</v>
      </c>
      <c r="J105" s="19">
        <f t="shared" si="5"/>
        <v>0</v>
      </c>
      <c r="K105" s="19">
        <v>275</v>
      </c>
    </row>
    <row r="106" spans="1:11">
      <c r="A106" s="6" t="s">
        <v>351</v>
      </c>
      <c r="B106" s="62">
        <v>12</v>
      </c>
      <c r="C106" s="19" t="s">
        <v>352</v>
      </c>
      <c r="D106" s="18">
        <v>15136</v>
      </c>
      <c r="E106" s="18">
        <v>26618083.48</v>
      </c>
      <c r="F106" s="34">
        <v>8.4</v>
      </c>
      <c r="G106" s="18">
        <f t="shared" si="3"/>
        <v>316881946.19047618</v>
      </c>
      <c r="H106" s="18">
        <f t="shared" si="4"/>
        <v>23671081.380428571</v>
      </c>
      <c r="J106" s="19">
        <f t="shared" si="5"/>
        <v>0</v>
      </c>
      <c r="K106" s="19">
        <v>276</v>
      </c>
    </row>
    <row r="107" spans="1:11">
      <c r="A107" s="6" t="s">
        <v>239</v>
      </c>
      <c r="B107" s="62">
        <v>15</v>
      </c>
      <c r="C107" s="19" t="s">
        <v>240</v>
      </c>
      <c r="D107" s="18">
        <v>2015</v>
      </c>
      <c r="E107" s="18">
        <v>3120985.25</v>
      </c>
      <c r="F107" s="34">
        <v>9.3000000000000007</v>
      </c>
      <c r="G107" s="18">
        <f t="shared" si="3"/>
        <v>33558981.182795696</v>
      </c>
      <c r="H107" s="18">
        <f t="shared" si="4"/>
        <v>2506855.8943548384</v>
      </c>
      <c r="J107" s="19">
        <f t="shared" si="5"/>
        <v>0</v>
      </c>
      <c r="K107" s="19">
        <v>280</v>
      </c>
    </row>
    <row r="108" spans="1:11">
      <c r="A108" s="6" t="s">
        <v>333</v>
      </c>
      <c r="B108" s="62">
        <v>2</v>
      </c>
      <c r="C108" s="19" t="s">
        <v>334</v>
      </c>
      <c r="D108" s="18">
        <v>2207</v>
      </c>
      <c r="E108" s="18">
        <v>2883872.64</v>
      </c>
      <c r="F108" s="34">
        <v>7.4</v>
      </c>
      <c r="G108" s="18">
        <f t="shared" si="3"/>
        <v>38971251.891891889</v>
      </c>
      <c r="H108" s="18">
        <f t="shared" si="4"/>
        <v>2911152.5163243241</v>
      </c>
      <c r="J108" s="19">
        <f t="shared" si="5"/>
        <v>0</v>
      </c>
      <c r="K108" s="19">
        <v>284</v>
      </c>
    </row>
    <row r="109" spans="1:11">
      <c r="A109" s="6" t="s">
        <v>167</v>
      </c>
      <c r="B109" s="62">
        <v>8</v>
      </c>
      <c r="C109" s="19" t="s">
        <v>168</v>
      </c>
      <c r="D109" s="18">
        <v>50500</v>
      </c>
      <c r="E109" s="18">
        <v>103412526.01000001</v>
      </c>
      <c r="F109" s="34">
        <v>9.4</v>
      </c>
      <c r="G109" s="18">
        <f t="shared" si="3"/>
        <v>1100133255.4255319</v>
      </c>
      <c r="H109" s="18">
        <f t="shared" si="4"/>
        <v>82179954.180287227</v>
      </c>
      <c r="J109" s="19">
        <f t="shared" si="5"/>
        <v>0</v>
      </c>
      <c r="K109" s="19">
        <v>285</v>
      </c>
    </row>
    <row r="110" spans="1:11">
      <c r="A110" s="6" t="s">
        <v>163</v>
      </c>
      <c r="B110" s="62">
        <v>8</v>
      </c>
      <c r="C110" s="19" t="s">
        <v>164</v>
      </c>
      <c r="D110" s="18">
        <v>78880</v>
      </c>
      <c r="E110" s="18">
        <v>151047457.56</v>
      </c>
      <c r="F110" s="34">
        <v>8.9</v>
      </c>
      <c r="G110" s="18">
        <f t="shared" si="3"/>
        <v>1697162444.4943819</v>
      </c>
      <c r="H110" s="18">
        <f t="shared" si="4"/>
        <v>126778034.60373032</v>
      </c>
      <c r="J110" s="19">
        <f t="shared" si="5"/>
        <v>0</v>
      </c>
      <c r="K110" s="19">
        <v>286</v>
      </c>
    </row>
    <row r="111" spans="1:11">
      <c r="A111" s="6" t="s">
        <v>235</v>
      </c>
      <c r="B111" s="62">
        <v>15</v>
      </c>
      <c r="C111" s="19" t="s">
        <v>236</v>
      </c>
      <c r="D111" s="18">
        <v>6199</v>
      </c>
      <c r="E111" s="18">
        <v>10620840.08</v>
      </c>
      <c r="F111" s="34">
        <v>8.9</v>
      </c>
      <c r="G111" s="18">
        <f t="shared" si="3"/>
        <v>119335281.7977528</v>
      </c>
      <c r="H111" s="18">
        <f t="shared" si="4"/>
        <v>8914345.5502921324</v>
      </c>
      <c r="J111" s="19">
        <f t="shared" si="5"/>
        <v>0</v>
      </c>
      <c r="K111" s="19">
        <v>287</v>
      </c>
    </row>
    <row r="112" spans="1:11">
      <c r="A112" s="6" t="s">
        <v>369</v>
      </c>
      <c r="B112" s="62">
        <v>15</v>
      </c>
      <c r="C112" s="19" t="s">
        <v>370</v>
      </c>
      <c r="D112" s="18">
        <v>6368</v>
      </c>
      <c r="E112" s="18">
        <v>10540977.140000001</v>
      </c>
      <c r="F112" s="34">
        <v>8.9</v>
      </c>
      <c r="G112" s="18">
        <f t="shared" si="3"/>
        <v>118437945.39325842</v>
      </c>
      <c r="H112" s="18">
        <f t="shared" si="4"/>
        <v>8847314.5208764039</v>
      </c>
      <c r="J112" s="19">
        <f t="shared" si="5"/>
        <v>0</v>
      </c>
      <c r="K112" s="19">
        <v>288</v>
      </c>
    </row>
    <row r="113" spans="1:11">
      <c r="A113" s="6" t="s">
        <v>169</v>
      </c>
      <c r="B113" s="62">
        <v>18</v>
      </c>
      <c r="C113" s="19" t="s">
        <v>170</v>
      </c>
      <c r="D113" s="18">
        <v>7582</v>
      </c>
      <c r="E113" s="18">
        <v>12118482.939999999</v>
      </c>
      <c r="F113" s="34">
        <v>9.4</v>
      </c>
      <c r="G113" s="18">
        <f t="shared" si="3"/>
        <v>128920031.27659574</v>
      </c>
      <c r="H113" s="18">
        <f t="shared" si="4"/>
        <v>9630326.3363617007</v>
      </c>
      <c r="J113" s="19">
        <f t="shared" si="5"/>
        <v>0</v>
      </c>
      <c r="K113" s="19">
        <v>290</v>
      </c>
    </row>
    <row r="114" spans="1:11">
      <c r="A114" s="6" t="s">
        <v>441</v>
      </c>
      <c r="B114" s="62">
        <v>6</v>
      </c>
      <c r="C114" s="19" t="s">
        <v>442</v>
      </c>
      <c r="D114" s="18">
        <v>2092</v>
      </c>
      <c r="E114" s="18">
        <v>3205550.11</v>
      </c>
      <c r="F114" s="34">
        <v>9.1</v>
      </c>
      <c r="G114" s="18">
        <f t="shared" si="3"/>
        <v>35225825.384615384</v>
      </c>
      <c r="H114" s="18">
        <f t="shared" si="4"/>
        <v>2631369.1562307691</v>
      </c>
      <c r="J114" s="19">
        <f t="shared" si="5"/>
        <v>0</v>
      </c>
      <c r="K114" s="19">
        <v>291</v>
      </c>
    </row>
    <row r="115" spans="1:11">
      <c r="A115" s="6" t="s">
        <v>529</v>
      </c>
      <c r="B115" s="62">
        <v>11</v>
      </c>
      <c r="C115" s="19" t="s">
        <v>530</v>
      </c>
      <c r="D115" s="18">
        <v>124021</v>
      </c>
      <c r="E115" s="18">
        <v>216385511.5</v>
      </c>
      <c r="F115" s="34">
        <v>8.1</v>
      </c>
      <c r="G115" s="18">
        <f t="shared" si="3"/>
        <v>2671426067.9012346</v>
      </c>
      <c r="H115" s="18">
        <f t="shared" si="4"/>
        <v>199555527.27222222</v>
      </c>
      <c r="J115" s="19">
        <f t="shared" si="5"/>
        <v>0</v>
      </c>
      <c r="K115" s="19">
        <v>297</v>
      </c>
    </row>
    <row r="116" spans="1:11">
      <c r="A116" s="6" t="s">
        <v>67</v>
      </c>
      <c r="B116" s="62">
        <v>14</v>
      </c>
      <c r="C116" s="19" t="s">
        <v>68</v>
      </c>
      <c r="D116" s="18">
        <v>3381</v>
      </c>
      <c r="E116" s="18">
        <v>4948459.4000000004</v>
      </c>
      <c r="F116" s="34">
        <v>8.4</v>
      </c>
      <c r="G116" s="18">
        <f t="shared" si="3"/>
        <v>58910230.952380955</v>
      </c>
      <c r="H116" s="18">
        <f t="shared" si="4"/>
        <v>4400594.2521428578</v>
      </c>
      <c r="J116" s="19">
        <f t="shared" si="5"/>
        <v>0</v>
      </c>
      <c r="K116" s="19">
        <v>300</v>
      </c>
    </row>
    <row r="117" spans="1:11">
      <c r="A117" s="6" t="s">
        <v>181</v>
      </c>
      <c r="B117" s="62">
        <v>14</v>
      </c>
      <c r="C117" s="19" t="s">
        <v>182</v>
      </c>
      <c r="D117" s="18">
        <v>19759</v>
      </c>
      <c r="E117" s="18">
        <v>29433429.489999998</v>
      </c>
      <c r="F117" s="34">
        <v>8.4</v>
      </c>
      <c r="G117" s="18">
        <f t="shared" si="3"/>
        <v>350397970.11904758</v>
      </c>
      <c r="H117" s="18">
        <f t="shared" si="4"/>
        <v>26174728.36789285</v>
      </c>
      <c r="J117" s="19">
        <f t="shared" si="5"/>
        <v>0</v>
      </c>
      <c r="K117" s="19">
        <v>301</v>
      </c>
    </row>
    <row r="118" spans="1:11">
      <c r="A118" s="6" t="s">
        <v>379</v>
      </c>
      <c r="B118" s="62">
        <v>2</v>
      </c>
      <c r="C118" s="19" t="s">
        <v>380</v>
      </c>
      <c r="D118" s="18">
        <v>949</v>
      </c>
      <c r="E118" s="18">
        <v>1241825.96</v>
      </c>
      <c r="F118" s="34">
        <v>5.3</v>
      </c>
      <c r="G118" s="18">
        <f t="shared" si="3"/>
        <v>23430678.490566038</v>
      </c>
      <c r="H118" s="18">
        <f t="shared" si="4"/>
        <v>1750271.6832452831</v>
      </c>
      <c r="J118" s="19">
        <f t="shared" si="5"/>
        <v>0</v>
      </c>
      <c r="K118" s="19">
        <v>304</v>
      </c>
    </row>
    <row r="119" spans="1:11">
      <c r="A119" s="6" t="s">
        <v>447</v>
      </c>
      <c r="B119" s="62">
        <v>17</v>
      </c>
      <c r="C119" s="19" t="s">
        <v>448</v>
      </c>
      <c r="D119" s="18">
        <v>15019</v>
      </c>
      <c r="E119" s="18">
        <v>20135085.620000001</v>
      </c>
      <c r="F119" s="34">
        <v>7.4</v>
      </c>
      <c r="G119" s="18">
        <f t="shared" si="3"/>
        <v>272095751.62162161</v>
      </c>
      <c r="H119" s="18">
        <f t="shared" si="4"/>
        <v>20325552.646135133</v>
      </c>
      <c r="J119" s="19">
        <f t="shared" si="5"/>
        <v>0</v>
      </c>
      <c r="K119" s="19">
        <v>305</v>
      </c>
    </row>
    <row r="120" spans="1:11">
      <c r="A120" s="6" t="s">
        <v>389</v>
      </c>
      <c r="B120" s="62">
        <v>12</v>
      </c>
      <c r="C120" s="19" t="s">
        <v>390</v>
      </c>
      <c r="D120" s="18">
        <v>6409</v>
      </c>
      <c r="E120" s="18">
        <v>9550152.4299999997</v>
      </c>
      <c r="F120" s="34">
        <v>8.9</v>
      </c>
      <c r="G120" s="18">
        <f t="shared" si="3"/>
        <v>107305083.48314606</v>
      </c>
      <c r="H120" s="18">
        <f t="shared" si="4"/>
        <v>8015689.7361910101</v>
      </c>
      <c r="J120" s="19">
        <f t="shared" si="5"/>
        <v>0</v>
      </c>
      <c r="K120" s="19">
        <v>309</v>
      </c>
    </row>
    <row r="121" spans="1:11">
      <c r="A121" s="6" t="s">
        <v>25</v>
      </c>
      <c r="B121" s="62">
        <v>13</v>
      </c>
      <c r="C121" s="19" t="s">
        <v>26</v>
      </c>
      <c r="D121" s="18">
        <v>1174</v>
      </c>
      <c r="E121" s="18">
        <v>1768122.84</v>
      </c>
      <c r="F121" s="34">
        <v>9.9</v>
      </c>
      <c r="G121" s="18">
        <f t="shared" si="3"/>
        <v>17859826.666666664</v>
      </c>
      <c r="H121" s="18">
        <f t="shared" si="4"/>
        <v>1334129.0519999997</v>
      </c>
      <c r="J121" s="19">
        <f t="shared" si="5"/>
        <v>0</v>
      </c>
      <c r="K121" s="19">
        <v>312</v>
      </c>
    </row>
    <row r="122" spans="1:11">
      <c r="A122" s="6" t="s">
        <v>175</v>
      </c>
      <c r="B122" s="62">
        <v>7</v>
      </c>
      <c r="C122" s="19" t="s">
        <v>176</v>
      </c>
      <c r="D122" s="18">
        <v>4114</v>
      </c>
      <c r="E122" s="18">
        <v>7431670.4699999997</v>
      </c>
      <c r="F122" s="34">
        <v>9.4</v>
      </c>
      <c r="G122" s="18">
        <f t="shared" si="3"/>
        <v>79060324.148936167</v>
      </c>
      <c r="H122" s="18">
        <f t="shared" si="4"/>
        <v>5905806.2139255311</v>
      </c>
      <c r="J122" s="19">
        <f t="shared" si="5"/>
        <v>0</v>
      </c>
      <c r="K122" s="19">
        <v>316</v>
      </c>
    </row>
    <row r="123" spans="1:11">
      <c r="A123" s="6" t="s">
        <v>145</v>
      </c>
      <c r="B123" s="62">
        <v>17</v>
      </c>
      <c r="C123" s="19" t="s">
        <v>146</v>
      </c>
      <c r="D123" s="18">
        <v>2440</v>
      </c>
      <c r="E123" s="18">
        <v>3375328.19</v>
      </c>
      <c r="F123" s="34">
        <v>9.5</v>
      </c>
      <c r="G123" s="18">
        <f t="shared" si="3"/>
        <v>35529770.421052635</v>
      </c>
      <c r="H123" s="18">
        <f t="shared" si="4"/>
        <v>2654073.8504526317</v>
      </c>
      <c r="J123" s="19">
        <f t="shared" si="5"/>
        <v>0</v>
      </c>
      <c r="K123" s="19">
        <v>317</v>
      </c>
    </row>
    <row r="124" spans="1:11">
      <c r="A124" s="6" t="s">
        <v>543</v>
      </c>
      <c r="B124" s="62">
        <v>19</v>
      </c>
      <c r="C124" s="19" t="s">
        <v>544</v>
      </c>
      <c r="D124" s="18">
        <v>7030</v>
      </c>
      <c r="E124" s="18">
        <v>11821985.869999999</v>
      </c>
      <c r="F124" s="34">
        <v>8.9</v>
      </c>
      <c r="G124" s="18">
        <f t="shared" si="3"/>
        <v>132831301.91011235</v>
      </c>
      <c r="H124" s="18">
        <f t="shared" si="4"/>
        <v>9922498.2526853923</v>
      </c>
      <c r="J124" s="19">
        <f t="shared" si="5"/>
        <v>0</v>
      </c>
      <c r="K124" s="19">
        <v>320</v>
      </c>
    </row>
    <row r="125" spans="1:11">
      <c r="A125" s="6" t="s">
        <v>139</v>
      </c>
      <c r="B125" s="62">
        <v>2</v>
      </c>
      <c r="C125" s="19" t="s">
        <v>140</v>
      </c>
      <c r="D125" s="18">
        <v>6462</v>
      </c>
      <c r="E125" s="18">
        <v>8877262.5700000003</v>
      </c>
      <c r="F125" s="34">
        <v>7.1</v>
      </c>
      <c r="G125" s="18">
        <f t="shared" si="3"/>
        <v>125031867.1830986</v>
      </c>
      <c r="H125" s="18">
        <f t="shared" si="4"/>
        <v>9339880.4785774648</v>
      </c>
      <c r="J125" s="19">
        <f t="shared" si="5"/>
        <v>0</v>
      </c>
      <c r="K125" s="19">
        <v>322</v>
      </c>
    </row>
    <row r="126" spans="1:11">
      <c r="A126" s="6" t="s">
        <v>227</v>
      </c>
      <c r="B126" s="62">
        <v>7</v>
      </c>
      <c r="C126" s="19" t="s">
        <v>228</v>
      </c>
      <c r="D126" s="18">
        <v>120693</v>
      </c>
      <c r="E126" s="18">
        <v>206608555.56999999</v>
      </c>
      <c r="F126" s="34">
        <v>8.1</v>
      </c>
      <c r="G126" s="18">
        <f t="shared" si="3"/>
        <v>2550722908.271605</v>
      </c>
      <c r="H126" s="18">
        <f t="shared" si="4"/>
        <v>190539001.24788886</v>
      </c>
      <c r="J126" s="19">
        <f t="shared" si="5"/>
        <v>0</v>
      </c>
      <c r="K126" s="19">
        <v>398</v>
      </c>
    </row>
    <row r="127" spans="1:11">
      <c r="A127" s="6" t="s">
        <v>21</v>
      </c>
      <c r="B127" s="62">
        <v>15</v>
      </c>
      <c r="C127" s="19" t="s">
        <v>22</v>
      </c>
      <c r="D127" s="18">
        <v>7682</v>
      </c>
      <c r="E127" s="18">
        <v>16053467.609999999</v>
      </c>
      <c r="F127" s="34">
        <v>9.6</v>
      </c>
      <c r="G127" s="18">
        <f t="shared" si="3"/>
        <v>167223620.9375</v>
      </c>
      <c r="H127" s="18">
        <f t="shared" si="4"/>
        <v>12491604.484031251</v>
      </c>
      <c r="J127" s="19">
        <f t="shared" si="5"/>
        <v>0</v>
      </c>
      <c r="K127" s="19">
        <v>399</v>
      </c>
    </row>
    <row r="128" spans="1:11">
      <c r="A128" s="6" t="s">
        <v>291</v>
      </c>
      <c r="B128" s="62">
        <v>2</v>
      </c>
      <c r="C128" s="19" t="s">
        <v>292</v>
      </c>
      <c r="D128" s="18">
        <v>8441</v>
      </c>
      <c r="E128" s="18">
        <v>12965776.84</v>
      </c>
      <c r="F128" s="34">
        <v>8.1</v>
      </c>
      <c r="G128" s="18">
        <f t="shared" si="3"/>
        <v>160071319.01234567</v>
      </c>
      <c r="H128" s="18">
        <f t="shared" si="4"/>
        <v>11957327.53022222</v>
      </c>
      <c r="J128" s="19">
        <f t="shared" si="5"/>
        <v>0</v>
      </c>
      <c r="K128" s="19">
        <v>400</v>
      </c>
    </row>
    <row r="129" spans="1:11">
      <c r="A129" s="6" t="s">
        <v>79</v>
      </c>
      <c r="B129" s="62">
        <v>11</v>
      </c>
      <c r="C129" s="19" t="s">
        <v>80</v>
      </c>
      <c r="D129" s="18">
        <v>8975</v>
      </c>
      <c r="E129" s="18">
        <v>14780764.16</v>
      </c>
      <c r="F129" s="34">
        <v>9.4</v>
      </c>
      <c r="G129" s="18">
        <f t="shared" si="3"/>
        <v>157242171.9148936</v>
      </c>
      <c r="H129" s="18">
        <f t="shared" si="4"/>
        <v>11745990.242042551</v>
      </c>
      <c r="J129" s="19">
        <f t="shared" si="5"/>
        <v>0</v>
      </c>
      <c r="K129" s="19">
        <v>402</v>
      </c>
    </row>
    <row r="130" spans="1:11">
      <c r="A130" s="6" t="s">
        <v>393</v>
      </c>
      <c r="B130" s="62">
        <v>14</v>
      </c>
      <c r="C130" s="19" t="s">
        <v>394</v>
      </c>
      <c r="D130" s="18">
        <v>2789</v>
      </c>
      <c r="E130" s="18">
        <v>4143883.02</v>
      </c>
      <c r="F130" s="34">
        <v>9.4</v>
      </c>
      <c r="G130" s="18">
        <f t="shared" si="3"/>
        <v>44083861.914893612</v>
      </c>
      <c r="H130" s="18">
        <f t="shared" si="4"/>
        <v>3293064.4850425529</v>
      </c>
      <c r="J130" s="19">
        <f t="shared" si="5"/>
        <v>0</v>
      </c>
      <c r="K130" s="19">
        <v>403</v>
      </c>
    </row>
    <row r="131" spans="1:11">
      <c r="A131" s="6" t="s">
        <v>421</v>
      </c>
      <c r="B131" s="62">
        <v>9</v>
      </c>
      <c r="C131" s="19" t="s">
        <v>422</v>
      </c>
      <c r="D131" s="18">
        <v>72988</v>
      </c>
      <c r="E131" s="18">
        <v>125986117.65000001</v>
      </c>
      <c r="F131" s="34">
        <v>8.3000000000000007</v>
      </c>
      <c r="G131" s="18">
        <f t="shared" si="3"/>
        <v>1517905031.9277108</v>
      </c>
      <c r="H131" s="18">
        <f t="shared" si="4"/>
        <v>113387505.88500001</v>
      </c>
      <c r="J131" s="19">
        <f t="shared" si="5"/>
        <v>0</v>
      </c>
      <c r="K131" s="19">
        <v>405</v>
      </c>
    </row>
    <row r="132" spans="1:11">
      <c r="A132" s="6" t="s">
        <v>15</v>
      </c>
      <c r="B132" s="62">
        <v>1</v>
      </c>
      <c r="C132" s="19" t="s">
        <v>16</v>
      </c>
      <c r="D132" s="18">
        <v>2449</v>
      </c>
      <c r="E132" s="18">
        <v>4068439.6</v>
      </c>
      <c r="F132" s="34">
        <v>8.9</v>
      </c>
      <c r="G132" s="18">
        <f t="shared" si="3"/>
        <v>45712804.494382024</v>
      </c>
      <c r="H132" s="18">
        <f t="shared" si="4"/>
        <v>3414746.4957303368</v>
      </c>
      <c r="J132" s="19">
        <f t="shared" si="5"/>
        <v>0</v>
      </c>
      <c r="K132" s="19">
        <v>407</v>
      </c>
    </row>
    <row r="133" spans="1:11">
      <c r="A133" s="6" t="s">
        <v>281</v>
      </c>
      <c r="B133" s="62">
        <v>14</v>
      </c>
      <c r="C133" s="19" t="s">
        <v>282</v>
      </c>
      <c r="D133" s="18">
        <v>14024</v>
      </c>
      <c r="E133" s="18">
        <v>24101248.66</v>
      </c>
      <c r="F133" s="34">
        <v>8.9</v>
      </c>
      <c r="G133" s="18">
        <f t="shared" si="3"/>
        <v>270800546.74157304</v>
      </c>
      <c r="H133" s="18">
        <f t="shared" si="4"/>
        <v>20228800.841595504</v>
      </c>
      <c r="J133" s="19">
        <f t="shared" si="5"/>
        <v>0</v>
      </c>
      <c r="K133" s="19">
        <v>408</v>
      </c>
    </row>
    <row r="134" spans="1:11">
      <c r="A134" s="6" t="s">
        <v>223</v>
      </c>
      <c r="B134" s="62">
        <v>13</v>
      </c>
      <c r="C134" s="19" t="s">
        <v>224</v>
      </c>
      <c r="D134" s="18">
        <v>18762</v>
      </c>
      <c r="E134" s="18">
        <v>36737238.32</v>
      </c>
      <c r="F134" s="34">
        <v>9.9</v>
      </c>
      <c r="G134" s="18">
        <f t="shared" si="3"/>
        <v>371083215.35353535</v>
      </c>
      <c r="H134" s="18">
        <f t="shared" si="4"/>
        <v>27719916.186909091</v>
      </c>
      <c r="J134" s="19">
        <f t="shared" si="5"/>
        <v>0</v>
      </c>
      <c r="K134" s="19">
        <v>410</v>
      </c>
    </row>
    <row r="135" spans="1:11">
      <c r="A135" s="6" t="s">
        <v>53</v>
      </c>
      <c r="B135" s="62">
        <v>9</v>
      </c>
      <c r="C135" s="19" t="s">
        <v>54</v>
      </c>
      <c r="D135" s="18">
        <v>2862</v>
      </c>
      <c r="E135" s="18">
        <v>5523532.8200000003</v>
      </c>
      <c r="F135" s="34">
        <v>9.9</v>
      </c>
      <c r="G135" s="18">
        <f t="shared" si="3"/>
        <v>55793260.808080807</v>
      </c>
      <c r="H135" s="18">
        <f t="shared" si="4"/>
        <v>4167756.5823636358</v>
      </c>
      <c r="J135" s="19">
        <f t="shared" si="5"/>
        <v>0</v>
      </c>
      <c r="K135" s="19">
        <v>416</v>
      </c>
    </row>
    <row r="136" spans="1:11">
      <c r="A136" s="6" t="s">
        <v>399</v>
      </c>
      <c r="B136" s="62">
        <v>6</v>
      </c>
      <c r="C136" s="19" t="s">
        <v>400</v>
      </c>
      <c r="D136" s="18">
        <v>24711</v>
      </c>
      <c r="E136" s="18">
        <v>50642986.740000002</v>
      </c>
      <c r="F136" s="34">
        <v>8.4</v>
      </c>
      <c r="G136" s="18">
        <f t="shared" si="3"/>
        <v>602892699.28571427</v>
      </c>
      <c r="H136" s="18">
        <f t="shared" si="4"/>
        <v>45036084.636642858</v>
      </c>
      <c r="J136" s="19">
        <f t="shared" si="5"/>
        <v>0</v>
      </c>
      <c r="K136" s="19">
        <v>418</v>
      </c>
    </row>
    <row r="137" spans="1:11">
      <c r="A137" s="6" t="s">
        <v>127</v>
      </c>
      <c r="B137" s="62">
        <v>11</v>
      </c>
      <c r="C137" s="19" t="s">
        <v>128</v>
      </c>
      <c r="D137" s="18">
        <v>9049</v>
      </c>
      <c r="E137" s="18">
        <v>14918993.609999999</v>
      </c>
      <c r="F137" s="34">
        <v>8.4</v>
      </c>
      <c r="G137" s="18">
        <f t="shared" si="3"/>
        <v>177607066.78571427</v>
      </c>
      <c r="H137" s="18">
        <f t="shared" si="4"/>
        <v>13267247.888892855</v>
      </c>
      <c r="J137" s="19">
        <f t="shared" si="5"/>
        <v>0</v>
      </c>
      <c r="K137" s="19">
        <v>420</v>
      </c>
    </row>
    <row r="138" spans="1:11">
      <c r="A138" s="6" t="s">
        <v>57</v>
      </c>
      <c r="B138" s="62">
        <v>16</v>
      </c>
      <c r="C138" s="19" t="s">
        <v>58</v>
      </c>
      <c r="D138" s="18">
        <v>682</v>
      </c>
      <c r="E138" s="18">
        <v>1086304.1599999999</v>
      </c>
      <c r="F138" s="34">
        <v>9.4</v>
      </c>
      <c r="G138" s="18">
        <f t="shared" si="3"/>
        <v>11556427.234042551</v>
      </c>
      <c r="H138" s="18">
        <f t="shared" si="4"/>
        <v>863265.11438297853</v>
      </c>
      <c r="J138" s="19">
        <f t="shared" si="5"/>
        <v>0</v>
      </c>
      <c r="K138" s="19">
        <v>421</v>
      </c>
    </row>
    <row r="139" spans="1:11">
      <c r="A139" s="6" t="s">
        <v>129</v>
      </c>
      <c r="B139" s="62">
        <v>12</v>
      </c>
      <c r="C139" s="19" t="s">
        <v>130</v>
      </c>
      <c r="D139" s="18">
        <v>10228</v>
      </c>
      <c r="E139" s="18">
        <v>15070986.27</v>
      </c>
      <c r="F139" s="34">
        <v>8.4</v>
      </c>
      <c r="G139" s="18">
        <f t="shared" ref="G139:G202" si="6">E139*100/F139</f>
        <v>179416503.2142857</v>
      </c>
      <c r="H139" s="18">
        <f t="shared" ref="H139:H202" si="7">G139*$F$10/100</f>
        <v>13402412.79010714</v>
      </c>
      <c r="J139" s="19">
        <f t="shared" si="5"/>
        <v>0</v>
      </c>
      <c r="K139" s="19">
        <v>422</v>
      </c>
    </row>
    <row r="140" spans="1:11">
      <c r="A140" s="6" t="s">
        <v>257</v>
      </c>
      <c r="B140" s="62">
        <v>2</v>
      </c>
      <c r="C140" s="19" t="s">
        <v>258</v>
      </c>
      <c r="D140" s="18">
        <v>20637</v>
      </c>
      <c r="E140" s="18">
        <v>34709885.710000001</v>
      </c>
      <c r="F140" s="34">
        <v>6.9</v>
      </c>
      <c r="G140" s="18">
        <f t="shared" si="6"/>
        <v>503041821.88405794</v>
      </c>
      <c r="H140" s="18">
        <f t="shared" si="7"/>
        <v>37577224.094739124</v>
      </c>
      <c r="J140" s="19">
        <f t="shared" ref="J140:J203" si="8">A140-K140</f>
        <v>0</v>
      </c>
      <c r="K140" s="19">
        <v>423</v>
      </c>
    </row>
    <row r="141" spans="1:11">
      <c r="A141" s="6" t="s">
        <v>157</v>
      </c>
      <c r="B141" s="62">
        <v>17</v>
      </c>
      <c r="C141" s="19" t="s">
        <v>158</v>
      </c>
      <c r="D141" s="18">
        <v>10256</v>
      </c>
      <c r="E141" s="18">
        <v>17593803.780000001</v>
      </c>
      <c r="F141" s="34">
        <v>8.9</v>
      </c>
      <c r="G141" s="18">
        <f t="shared" si="6"/>
        <v>197683188.53932583</v>
      </c>
      <c r="H141" s="18">
        <f t="shared" si="7"/>
        <v>14766934.183887638</v>
      </c>
      <c r="J141" s="19">
        <f t="shared" si="8"/>
        <v>0</v>
      </c>
      <c r="K141" s="19">
        <v>425</v>
      </c>
    </row>
    <row r="142" spans="1:11">
      <c r="A142" s="6" t="s">
        <v>311</v>
      </c>
      <c r="B142" s="62">
        <v>12</v>
      </c>
      <c r="C142" s="19" t="s">
        <v>312</v>
      </c>
      <c r="D142" s="18">
        <v>11969</v>
      </c>
      <c r="E142" s="18">
        <v>20224185.039999999</v>
      </c>
      <c r="F142" s="34">
        <v>8.9</v>
      </c>
      <c r="G142" s="18">
        <f t="shared" si="6"/>
        <v>227238034.15730336</v>
      </c>
      <c r="H142" s="18">
        <f t="shared" si="7"/>
        <v>16974681.151550561</v>
      </c>
      <c r="J142" s="19">
        <f t="shared" si="8"/>
        <v>0</v>
      </c>
      <c r="K142" s="19">
        <v>426</v>
      </c>
    </row>
    <row r="143" spans="1:11">
      <c r="A143" s="6" t="s">
        <v>305</v>
      </c>
      <c r="B143" s="62">
        <v>2</v>
      </c>
      <c r="C143" s="19" t="s">
        <v>306</v>
      </c>
      <c r="D143" s="18">
        <v>15420</v>
      </c>
      <c r="E143" s="18">
        <v>23651433.699999999</v>
      </c>
      <c r="F143" s="34">
        <v>8.4</v>
      </c>
      <c r="G143" s="18">
        <f t="shared" si="6"/>
        <v>281564686.90476191</v>
      </c>
      <c r="H143" s="18">
        <f t="shared" si="7"/>
        <v>21032882.111785714</v>
      </c>
      <c r="J143" s="19">
        <f t="shared" si="8"/>
        <v>0</v>
      </c>
      <c r="K143" s="19">
        <v>430</v>
      </c>
    </row>
    <row r="144" spans="1:11">
      <c r="A144" s="6" t="s">
        <v>201</v>
      </c>
      <c r="B144" s="62">
        <v>5</v>
      </c>
      <c r="C144" s="19" t="s">
        <v>202</v>
      </c>
      <c r="D144" s="18">
        <v>7692</v>
      </c>
      <c r="E144" s="18">
        <v>13942336.92</v>
      </c>
      <c r="F144" s="34">
        <v>8.9</v>
      </c>
      <c r="G144" s="18">
        <f t="shared" si="6"/>
        <v>156655471.01123595</v>
      </c>
      <c r="H144" s="18">
        <f t="shared" si="7"/>
        <v>11702163.684539326</v>
      </c>
      <c r="J144" s="19">
        <f t="shared" si="8"/>
        <v>0</v>
      </c>
      <c r="K144" s="19">
        <v>433</v>
      </c>
    </row>
    <row r="145" spans="1:11">
      <c r="A145" s="6" t="s">
        <v>445</v>
      </c>
      <c r="B145" s="62">
        <v>1</v>
      </c>
      <c r="C145" s="19" t="s">
        <v>446</v>
      </c>
      <c r="D145" s="18">
        <v>14458</v>
      </c>
      <c r="E145" s="18">
        <v>23490448.059999999</v>
      </c>
      <c r="F145" s="34">
        <v>7.6</v>
      </c>
      <c r="G145" s="18">
        <f t="shared" si="6"/>
        <v>309084842.89473689</v>
      </c>
      <c r="H145" s="18">
        <f t="shared" si="7"/>
        <v>23088637.764236845</v>
      </c>
      <c r="J145" s="19">
        <f t="shared" si="8"/>
        <v>0</v>
      </c>
      <c r="K145" s="19">
        <v>434</v>
      </c>
    </row>
    <row r="146" spans="1:11">
      <c r="A146" s="6" t="s">
        <v>471</v>
      </c>
      <c r="B146" s="62">
        <v>13</v>
      </c>
      <c r="C146" s="19" t="s">
        <v>472</v>
      </c>
      <c r="D146" s="18">
        <v>702</v>
      </c>
      <c r="E146" s="18">
        <v>885568.47</v>
      </c>
      <c r="F146" s="34">
        <v>6.4</v>
      </c>
      <c r="G146" s="18">
        <f t="shared" si="6"/>
        <v>13837007.34375</v>
      </c>
      <c r="H146" s="18">
        <f t="shared" si="7"/>
        <v>1033624.448578125</v>
      </c>
      <c r="J146" s="19">
        <f t="shared" si="8"/>
        <v>0</v>
      </c>
      <c r="K146" s="19">
        <v>435</v>
      </c>
    </row>
    <row r="147" spans="1:11">
      <c r="A147" s="6" t="s">
        <v>321</v>
      </c>
      <c r="B147" s="62">
        <v>17</v>
      </c>
      <c r="C147" s="19" t="s">
        <v>322</v>
      </c>
      <c r="D147" s="18">
        <v>2033</v>
      </c>
      <c r="E147" s="18">
        <v>3051261.41</v>
      </c>
      <c r="F147" s="34">
        <v>8.9</v>
      </c>
      <c r="G147" s="18">
        <f t="shared" si="6"/>
        <v>34283836.067415729</v>
      </c>
      <c r="H147" s="18">
        <f t="shared" si="7"/>
        <v>2561002.5542359548</v>
      </c>
      <c r="J147" s="19">
        <f t="shared" si="8"/>
        <v>0</v>
      </c>
      <c r="K147" s="19">
        <v>436</v>
      </c>
    </row>
    <row r="148" spans="1:11">
      <c r="A148" s="6" t="s">
        <v>503</v>
      </c>
      <c r="B148" s="62">
        <v>15</v>
      </c>
      <c r="C148" s="19" t="s">
        <v>504</v>
      </c>
      <c r="D148" s="18">
        <v>5843</v>
      </c>
      <c r="E148" s="18">
        <v>8903221.0700000003</v>
      </c>
      <c r="F148" s="34">
        <v>8.3000000000000007</v>
      </c>
      <c r="G148" s="18">
        <f t="shared" si="6"/>
        <v>107267723.73493975</v>
      </c>
      <c r="H148" s="18">
        <f t="shared" si="7"/>
        <v>8012898.9629999995</v>
      </c>
      <c r="J148" s="19">
        <f t="shared" si="8"/>
        <v>0</v>
      </c>
      <c r="K148" s="19">
        <v>440</v>
      </c>
    </row>
    <row r="149" spans="1:11">
      <c r="A149" s="6" t="s">
        <v>315</v>
      </c>
      <c r="B149" s="62">
        <v>9</v>
      </c>
      <c r="C149" s="19" t="s">
        <v>316</v>
      </c>
      <c r="D149" s="18">
        <v>4396</v>
      </c>
      <c r="E149" s="18">
        <v>7139864.0300000003</v>
      </c>
      <c r="F149" s="34">
        <v>8.8000000000000007</v>
      </c>
      <c r="G149" s="18">
        <f t="shared" si="6"/>
        <v>81134818.522727266</v>
      </c>
      <c r="H149" s="18">
        <f t="shared" si="7"/>
        <v>6060770.9436477264</v>
      </c>
      <c r="J149" s="19">
        <f t="shared" si="8"/>
        <v>0</v>
      </c>
      <c r="K149" s="19">
        <v>441</v>
      </c>
    </row>
    <row r="150" spans="1:11">
      <c r="A150" s="6" t="s">
        <v>59</v>
      </c>
      <c r="B150" s="62">
        <v>1</v>
      </c>
      <c r="C150" s="19" t="s">
        <v>60</v>
      </c>
      <c r="D150" s="18">
        <v>45645</v>
      </c>
      <c r="E150" s="18">
        <v>83448926.25</v>
      </c>
      <c r="F150" s="34">
        <v>7.9</v>
      </c>
      <c r="G150" s="18">
        <f t="shared" si="6"/>
        <v>1056315522.1518987</v>
      </c>
      <c r="H150" s="18">
        <f t="shared" si="7"/>
        <v>78906769.504746839</v>
      </c>
      <c r="J150" s="19">
        <f t="shared" si="8"/>
        <v>0</v>
      </c>
      <c r="K150" s="19">
        <v>444</v>
      </c>
    </row>
    <row r="151" spans="1:11">
      <c r="A151" s="6" t="s">
        <v>411</v>
      </c>
      <c r="B151" s="62">
        <v>2</v>
      </c>
      <c r="C151" s="19" t="s">
        <v>412</v>
      </c>
      <c r="D151" s="18">
        <v>14999</v>
      </c>
      <c r="E151" s="18">
        <v>28257990.16</v>
      </c>
      <c r="F151" s="34">
        <v>7.9</v>
      </c>
      <c r="G151" s="18">
        <f t="shared" si="6"/>
        <v>357696077.97468352</v>
      </c>
      <c r="H151" s="18">
        <f t="shared" si="7"/>
        <v>26719897.024708856</v>
      </c>
      <c r="J151" s="19">
        <f t="shared" si="8"/>
        <v>0</v>
      </c>
      <c r="K151" s="19">
        <v>445</v>
      </c>
    </row>
    <row r="152" spans="1:11">
      <c r="A152" s="6" t="s">
        <v>363</v>
      </c>
      <c r="B152" s="62">
        <v>15</v>
      </c>
      <c r="C152" s="19" t="s">
        <v>364</v>
      </c>
      <c r="D152" s="18">
        <v>5456</v>
      </c>
      <c r="E152" s="18">
        <v>9651168.4299999997</v>
      </c>
      <c r="F152" s="34">
        <v>8.9</v>
      </c>
      <c r="G152" s="18">
        <f t="shared" si="6"/>
        <v>108440094.71910112</v>
      </c>
      <c r="H152" s="18">
        <f t="shared" si="7"/>
        <v>8100475.0755168535</v>
      </c>
      <c r="J152" s="19">
        <f t="shared" si="8"/>
        <v>0</v>
      </c>
      <c r="K152" s="19">
        <v>475</v>
      </c>
    </row>
    <row r="153" spans="1:11">
      <c r="A153" s="6" t="s">
        <v>37</v>
      </c>
      <c r="B153" s="62">
        <v>2</v>
      </c>
      <c r="C153" s="19" t="s">
        <v>38</v>
      </c>
      <c r="D153" s="18">
        <v>1930</v>
      </c>
      <c r="E153" s="18">
        <v>3063795.43</v>
      </c>
      <c r="F153" s="34">
        <v>8.5</v>
      </c>
      <c r="G153" s="18">
        <f t="shared" si="6"/>
        <v>36044652.117647059</v>
      </c>
      <c r="H153" s="18">
        <f t="shared" si="7"/>
        <v>2692535.513188235</v>
      </c>
      <c r="J153" s="19">
        <f t="shared" si="8"/>
        <v>0</v>
      </c>
      <c r="K153" s="19">
        <v>480</v>
      </c>
    </row>
    <row r="154" spans="1:11">
      <c r="A154" s="6" t="s">
        <v>479</v>
      </c>
      <c r="B154" s="62">
        <v>2</v>
      </c>
      <c r="C154" s="19" t="s">
        <v>480</v>
      </c>
      <c r="D154" s="18">
        <v>9619</v>
      </c>
      <c r="E154" s="18">
        <v>19425510.879999999</v>
      </c>
      <c r="F154" s="34">
        <v>8.1</v>
      </c>
      <c r="G154" s="18">
        <f t="shared" si="6"/>
        <v>239821121.97530866</v>
      </c>
      <c r="H154" s="18">
        <f t="shared" si="7"/>
        <v>17914637.811555557</v>
      </c>
      <c r="J154" s="19">
        <f t="shared" si="8"/>
        <v>0</v>
      </c>
      <c r="K154" s="19">
        <v>481</v>
      </c>
    </row>
    <row r="155" spans="1:11">
      <c r="A155" s="6" t="s">
        <v>415</v>
      </c>
      <c r="B155" s="62">
        <v>17</v>
      </c>
      <c r="C155" s="19" t="s">
        <v>416</v>
      </c>
      <c r="D155" s="18">
        <v>1055</v>
      </c>
      <c r="E155" s="18">
        <v>1399877.92</v>
      </c>
      <c r="F155" s="34">
        <v>10</v>
      </c>
      <c r="G155" s="18">
        <f t="shared" si="6"/>
        <v>13998779.199999999</v>
      </c>
      <c r="H155" s="18">
        <f t="shared" si="7"/>
        <v>1045708.8062399999</v>
      </c>
      <c r="J155" s="19">
        <f t="shared" si="8"/>
        <v>0</v>
      </c>
      <c r="K155" s="19">
        <v>483</v>
      </c>
    </row>
    <row r="156" spans="1:11">
      <c r="A156" s="6" t="s">
        <v>435</v>
      </c>
      <c r="B156" s="62">
        <v>4</v>
      </c>
      <c r="C156" s="19" t="s">
        <v>436</v>
      </c>
      <c r="D156" s="18">
        <v>2966</v>
      </c>
      <c r="E156" s="18">
        <v>4078925.69</v>
      </c>
      <c r="F156" s="34">
        <v>7.9</v>
      </c>
      <c r="G156" s="18">
        <f t="shared" si="6"/>
        <v>51631970.759493671</v>
      </c>
      <c r="H156" s="18">
        <f t="shared" si="7"/>
        <v>3856908.2157341773</v>
      </c>
      <c r="J156" s="19">
        <f t="shared" si="8"/>
        <v>0</v>
      </c>
      <c r="K156" s="19">
        <v>484</v>
      </c>
    </row>
    <row r="157" spans="1:11">
      <c r="A157" s="6" t="s">
        <v>55</v>
      </c>
      <c r="B157" s="62">
        <v>8</v>
      </c>
      <c r="C157" s="19" t="s">
        <v>56</v>
      </c>
      <c r="D157" s="18">
        <v>1752</v>
      </c>
      <c r="E157" s="18">
        <v>2485811.52</v>
      </c>
      <c r="F157" s="34">
        <v>8.9</v>
      </c>
      <c r="G157" s="18">
        <f t="shared" si="6"/>
        <v>27930466.516853932</v>
      </c>
      <c r="H157" s="18">
        <f t="shared" si="7"/>
        <v>2086405.8488089887</v>
      </c>
      <c r="J157" s="19">
        <f t="shared" si="8"/>
        <v>0</v>
      </c>
      <c r="K157" s="19">
        <v>489</v>
      </c>
    </row>
    <row r="158" spans="1:11">
      <c r="A158" s="6" t="s">
        <v>341</v>
      </c>
      <c r="B158" s="62">
        <v>10</v>
      </c>
      <c r="C158" s="19" t="s">
        <v>342</v>
      </c>
      <c r="D158" s="18">
        <v>51919</v>
      </c>
      <c r="E158" s="18">
        <v>100290073.55</v>
      </c>
      <c r="F158" s="34">
        <v>9.4</v>
      </c>
      <c r="G158" s="18">
        <f t="shared" si="6"/>
        <v>1066915676.0638298</v>
      </c>
      <c r="H158" s="18">
        <f t="shared" si="7"/>
        <v>79698601.001968086</v>
      </c>
      <c r="J158" s="19">
        <f t="shared" si="8"/>
        <v>0</v>
      </c>
      <c r="K158" s="19">
        <v>491</v>
      </c>
    </row>
    <row r="159" spans="1:11">
      <c r="A159" s="6" t="s">
        <v>255</v>
      </c>
      <c r="B159" s="62">
        <v>17</v>
      </c>
      <c r="C159" s="19" t="s">
        <v>256</v>
      </c>
      <c r="D159" s="18">
        <v>8827</v>
      </c>
      <c r="E159" s="18">
        <v>15051090.310000001</v>
      </c>
      <c r="F159" s="34">
        <v>9.4</v>
      </c>
      <c r="G159" s="18">
        <f t="shared" si="6"/>
        <v>160117982.02127659</v>
      </c>
      <c r="H159" s="18">
        <f t="shared" si="7"/>
        <v>11960813.256989362</v>
      </c>
      <c r="J159" s="19">
        <f t="shared" si="8"/>
        <v>0</v>
      </c>
      <c r="K159" s="19">
        <v>494</v>
      </c>
    </row>
    <row r="160" spans="1:11">
      <c r="A160" s="6" t="s">
        <v>27</v>
      </c>
      <c r="B160" s="62">
        <v>13</v>
      </c>
      <c r="C160" s="19" t="s">
        <v>28</v>
      </c>
      <c r="D160" s="18">
        <v>1430</v>
      </c>
      <c r="E160" s="18">
        <v>2211374.46</v>
      </c>
      <c r="F160" s="34">
        <v>9.8000000000000007</v>
      </c>
      <c r="G160" s="18">
        <f t="shared" si="6"/>
        <v>22565045.51020408</v>
      </c>
      <c r="H160" s="18">
        <f t="shared" si="7"/>
        <v>1685608.8996122447</v>
      </c>
      <c r="J160" s="19">
        <f t="shared" si="8"/>
        <v>0</v>
      </c>
      <c r="K160" s="19">
        <v>495</v>
      </c>
    </row>
    <row r="161" spans="1:11">
      <c r="A161" s="6" t="s">
        <v>565</v>
      </c>
      <c r="B161" s="62">
        <v>19</v>
      </c>
      <c r="C161" s="19" t="s">
        <v>566</v>
      </c>
      <c r="D161" s="18">
        <v>2325</v>
      </c>
      <c r="E161" s="18">
        <v>4072579.2</v>
      </c>
      <c r="F161" s="34">
        <v>8.9</v>
      </c>
      <c r="G161" s="18">
        <f t="shared" si="6"/>
        <v>45759316.853932582</v>
      </c>
      <c r="H161" s="18">
        <f t="shared" si="7"/>
        <v>3418220.9689887636</v>
      </c>
      <c r="J161" s="19">
        <f t="shared" si="8"/>
        <v>0</v>
      </c>
      <c r="K161" s="19">
        <v>498</v>
      </c>
    </row>
    <row r="162" spans="1:11">
      <c r="A162" s="6" t="s">
        <v>371</v>
      </c>
      <c r="B162" s="62">
        <v>15</v>
      </c>
      <c r="C162" s="19" t="s">
        <v>372</v>
      </c>
      <c r="D162" s="18">
        <v>19763</v>
      </c>
      <c r="E162" s="18">
        <v>38309870.020000003</v>
      </c>
      <c r="F162" s="34">
        <v>8.4</v>
      </c>
      <c r="G162" s="18">
        <f t="shared" si="6"/>
        <v>456069881.19047624</v>
      </c>
      <c r="H162" s="18">
        <f t="shared" si="7"/>
        <v>34068420.124928571</v>
      </c>
      <c r="J162" s="19">
        <f t="shared" si="8"/>
        <v>0</v>
      </c>
      <c r="K162" s="19">
        <v>499</v>
      </c>
    </row>
    <row r="163" spans="1:11">
      <c r="A163" s="6" t="s">
        <v>331</v>
      </c>
      <c r="B163" s="62">
        <v>13</v>
      </c>
      <c r="C163" s="19" t="s">
        <v>332</v>
      </c>
      <c r="D163" s="18">
        <v>10551</v>
      </c>
      <c r="E163" s="18">
        <v>17074782.32</v>
      </c>
      <c r="F163" s="34">
        <v>6.9</v>
      </c>
      <c r="G163" s="18">
        <f t="shared" si="6"/>
        <v>247460613.33333331</v>
      </c>
      <c r="H163" s="18">
        <f t="shared" si="7"/>
        <v>18485307.816</v>
      </c>
      <c r="J163" s="19">
        <f t="shared" si="8"/>
        <v>0</v>
      </c>
      <c r="K163" s="19">
        <v>500</v>
      </c>
    </row>
    <row r="164" spans="1:11">
      <c r="A164" s="6" t="s">
        <v>213</v>
      </c>
      <c r="B164" s="62">
        <v>2</v>
      </c>
      <c r="C164" s="19" t="s">
        <v>214</v>
      </c>
      <c r="D164" s="18">
        <v>7515</v>
      </c>
      <c r="E164" s="18">
        <v>13822373.84</v>
      </c>
      <c r="F164" s="34">
        <v>9.1</v>
      </c>
      <c r="G164" s="18">
        <f t="shared" si="6"/>
        <v>151894218.02197802</v>
      </c>
      <c r="H164" s="18">
        <f t="shared" si="7"/>
        <v>11346498.086241757</v>
      </c>
      <c r="J164" s="19">
        <f t="shared" si="8"/>
        <v>0</v>
      </c>
      <c r="K164" s="19">
        <v>503</v>
      </c>
    </row>
    <row r="165" spans="1:11">
      <c r="A165" s="6" t="s">
        <v>13</v>
      </c>
      <c r="B165" s="62">
        <v>1</v>
      </c>
      <c r="C165" s="19" t="s">
        <v>14</v>
      </c>
      <c r="D165" s="18">
        <v>1715</v>
      </c>
      <c r="E165" s="18">
        <v>3189260.31</v>
      </c>
      <c r="F165" s="34">
        <v>9.9</v>
      </c>
      <c r="G165" s="18">
        <f t="shared" si="6"/>
        <v>32214750.606060605</v>
      </c>
      <c r="H165" s="18">
        <f t="shared" si="7"/>
        <v>2406441.8702727272</v>
      </c>
      <c r="J165" s="19">
        <f t="shared" si="8"/>
        <v>0</v>
      </c>
      <c r="K165" s="19">
        <v>504</v>
      </c>
    </row>
    <row r="166" spans="1:11">
      <c r="A166" s="6" t="s">
        <v>395</v>
      </c>
      <c r="B166" s="62">
        <v>1</v>
      </c>
      <c r="C166" s="19" t="s">
        <v>396</v>
      </c>
      <c r="D166" s="18">
        <v>20957</v>
      </c>
      <c r="E166" s="18">
        <v>39246003.840000004</v>
      </c>
      <c r="F166" s="34">
        <v>8.3000000000000007</v>
      </c>
      <c r="G166" s="18">
        <f t="shared" si="6"/>
        <v>472843419.75903618</v>
      </c>
      <c r="H166" s="18">
        <f t="shared" si="7"/>
        <v>35321403.456</v>
      </c>
      <c r="J166" s="19">
        <f t="shared" si="8"/>
        <v>0</v>
      </c>
      <c r="K166" s="19">
        <v>505</v>
      </c>
    </row>
    <row r="167" spans="1:11">
      <c r="A167" s="6" t="s">
        <v>131</v>
      </c>
      <c r="B167" s="62">
        <v>10</v>
      </c>
      <c r="C167" s="19" t="s">
        <v>132</v>
      </c>
      <c r="D167" s="18">
        <v>7099</v>
      </c>
      <c r="E167" s="18">
        <v>10384394.91</v>
      </c>
      <c r="F167" s="34">
        <v>8.1</v>
      </c>
      <c r="G167" s="18">
        <f t="shared" si="6"/>
        <v>128202406.2962963</v>
      </c>
      <c r="H167" s="18">
        <f t="shared" si="7"/>
        <v>9576719.7503333334</v>
      </c>
      <c r="J167" s="19">
        <f t="shared" si="8"/>
        <v>0</v>
      </c>
      <c r="K167" s="19">
        <v>507</v>
      </c>
    </row>
    <row r="168" spans="1:11">
      <c r="A168" s="6" t="s">
        <v>519</v>
      </c>
      <c r="B168" s="62">
        <v>6</v>
      </c>
      <c r="C168" s="19" t="s">
        <v>520</v>
      </c>
      <c r="D168" s="18">
        <v>9271</v>
      </c>
      <c r="E168" s="18">
        <v>17923827.800000001</v>
      </c>
      <c r="F168" s="34">
        <v>9.9</v>
      </c>
      <c r="G168" s="18">
        <f t="shared" si="6"/>
        <v>181048765.65656564</v>
      </c>
      <c r="H168" s="18">
        <f t="shared" si="7"/>
        <v>13524342.794545453</v>
      </c>
      <c r="J168" s="19">
        <f t="shared" si="8"/>
        <v>0</v>
      </c>
      <c r="K168" s="19">
        <v>508</v>
      </c>
    </row>
    <row r="169" spans="1:11">
      <c r="A169" s="6" t="s">
        <v>489</v>
      </c>
      <c r="B169" s="62">
        <v>2</v>
      </c>
      <c r="C169" s="19" t="s">
        <v>490</v>
      </c>
      <c r="D169" s="18">
        <v>19999</v>
      </c>
      <c r="E169" s="18">
        <v>33945649.880000003</v>
      </c>
      <c r="F169" s="34">
        <v>6.4</v>
      </c>
      <c r="G169" s="18">
        <f t="shared" si="6"/>
        <v>530400779.37500006</v>
      </c>
      <c r="H169" s="18">
        <f t="shared" si="7"/>
        <v>39620938.219312504</v>
      </c>
      <c r="J169" s="19">
        <f t="shared" si="8"/>
        <v>0</v>
      </c>
      <c r="K169" s="19">
        <v>529</v>
      </c>
    </row>
    <row r="170" spans="1:11">
      <c r="A170" s="6" t="s">
        <v>47</v>
      </c>
      <c r="B170" s="62">
        <v>4</v>
      </c>
      <c r="C170" s="19" t="s">
        <v>48</v>
      </c>
      <c r="D170" s="18">
        <v>4966</v>
      </c>
      <c r="E170" s="18">
        <v>9209857</v>
      </c>
      <c r="F170" s="34">
        <v>9.1</v>
      </c>
      <c r="G170" s="18">
        <f t="shared" si="6"/>
        <v>101207219.78021978</v>
      </c>
      <c r="H170" s="18">
        <f t="shared" si="7"/>
        <v>7560179.3175824173</v>
      </c>
      <c r="J170" s="19">
        <f t="shared" si="8"/>
        <v>0</v>
      </c>
      <c r="K170" s="19">
        <v>531</v>
      </c>
    </row>
    <row r="171" spans="1:11">
      <c r="A171" s="6" t="s">
        <v>535</v>
      </c>
      <c r="B171" s="62">
        <v>17</v>
      </c>
      <c r="C171" s="19" t="s">
        <v>536</v>
      </c>
      <c r="D171" s="18">
        <v>10454</v>
      </c>
      <c r="E171" s="18">
        <v>17151588.539999999</v>
      </c>
      <c r="F171" s="34">
        <v>9.9</v>
      </c>
      <c r="G171" s="18">
        <f t="shared" si="6"/>
        <v>173248369.09090909</v>
      </c>
      <c r="H171" s="18">
        <f t="shared" si="7"/>
        <v>12941653.171090908</v>
      </c>
      <c r="J171" s="19">
        <f t="shared" si="8"/>
        <v>0</v>
      </c>
      <c r="K171" s="19">
        <v>535</v>
      </c>
    </row>
    <row r="172" spans="1:11">
      <c r="A172" s="6" t="s">
        <v>531</v>
      </c>
      <c r="B172" s="62">
        <v>6</v>
      </c>
      <c r="C172" s="19" t="s">
        <v>532</v>
      </c>
      <c r="D172" s="18">
        <v>35647</v>
      </c>
      <c r="E172" s="18">
        <v>68611365.519999996</v>
      </c>
      <c r="F172" s="34">
        <v>8.4</v>
      </c>
      <c r="G172" s="18">
        <f t="shared" si="6"/>
        <v>816801970.47619045</v>
      </c>
      <c r="H172" s="18">
        <f t="shared" si="7"/>
        <v>61015107.194571428</v>
      </c>
      <c r="J172" s="19">
        <f t="shared" si="8"/>
        <v>0</v>
      </c>
      <c r="K172" s="19">
        <v>536</v>
      </c>
    </row>
    <row r="173" spans="1:11">
      <c r="A173" s="6" t="s">
        <v>293</v>
      </c>
      <c r="B173" s="62">
        <v>2</v>
      </c>
      <c r="C173" s="19" t="s">
        <v>294</v>
      </c>
      <c r="D173" s="18">
        <v>4695</v>
      </c>
      <c r="E173" s="18">
        <v>9309168.0999999996</v>
      </c>
      <c r="F173" s="34">
        <v>9.1</v>
      </c>
      <c r="G173" s="18">
        <f t="shared" si="6"/>
        <v>102298550.54945055</v>
      </c>
      <c r="H173" s="18">
        <f t="shared" si="7"/>
        <v>7641701.7260439554</v>
      </c>
      <c r="J173" s="19">
        <f t="shared" si="8"/>
        <v>0</v>
      </c>
      <c r="K173" s="19">
        <v>538</v>
      </c>
    </row>
    <row r="174" spans="1:11">
      <c r="A174" s="6" t="s">
        <v>367</v>
      </c>
      <c r="B174" s="62">
        <v>12</v>
      </c>
      <c r="C174" s="19" t="s">
        <v>368</v>
      </c>
      <c r="D174" s="18">
        <v>9130</v>
      </c>
      <c r="E174" s="18">
        <v>13307168.210000001</v>
      </c>
      <c r="F174" s="34">
        <v>8.9</v>
      </c>
      <c r="G174" s="18">
        <f t="shared" si="6"/>
        <v>149518743.93258426</v>
      </c>
      <c r="H174" s="18">
        <f t="shared" si="7"/>
        <v>11169050.171764042</v>
      </c>
      <c r="J174" s="19">
        <f t="shared" si="8"/>
        <v>0</v>
      </c>
      <c r="K174" s="19">
        <v>541</v>
      </c>
    </row>
    <row r="175" spans="1:11">
      <c r="A175" s="6" t="s">
        <v>475</v>
      </c>
      <c r="B175" s="62">
        <v>1</v>
      </c>
      <c r="C175" s="19" t="s">
        <v>476</v>
      </c>
      <c r="D175" s="18">
        <v>44785</v>
      </c>
      <c r="E175" s="18">
        <v>86921561.790000007</v>
      </c>
      <c r="F175" s="34">
        <v>7.5</v>
      </c>
      <c r="G175" s="18">
        <f t="shared" si="6"/>
        <v>1158954157.2</v>
      </c>
      <c r="H175" s="18">
        <f t="shared" si="7"/>
        <v>86573875.542840004</v>
      </c>
      <c r="J175" s="19">
        <f t="shared" si="8"/>
        <v>0</v>
      </c>
      <c r="K175" s="19">
        <v>543</v>
      </c>
    </row>
    <row r="176" spans="1:11">
      <c r="A176" s="6" t="s">
        <v>547</v>
      </c>
      <c r="B176" s="62">
        <v>15</v>
      </c>
      <c r="C176" s="19" t="s">
        <v>548</v>
      </c>
      <c r="D176" s="18">
        <v>9621</v>
      </c>
      <c r="E176" s="18">
        <v>14153070.869999999</v>
      </c>
      <c r="F176" s="34">
        <v>8.4</v>
      </c>
      <c r="G176" s="18">
        <f t="shared" si="6"/>
        <v>168488938.92857143</v>
      </c>
      <c r="H176" s="18">
        <f t="shared" si="7"/>
        <v>12586123.737964287</v>
      </c>
      <c r="J176" s="19">
        <f t="shared" si="8"/>
        <v>0</v>
      </c>
      <c r="K176" s="19">
        <v>545</v>
      </c>
    </row>
    <row r="177" spans="1:11">
      <c r="A177" s="6" t="s">
        <v>165</v>
      </c>
      <c r="B177" s="62">
        <v>7</v>
      </c>
      <c r="C177" s="19" t="s">
        <v>166</v>
      </c>
      <c r="D177" s="18">
        <v>15669</v>
      </c>
      <c r="E177" s="18">
        <v>26732396.219999999</v>
      </c>
      <c r="F177" s="34">
        <v>8.6999999999999993</v>
      </c>
      <c r="G177" s="18">
        <f t="shared" si="6"/>
        <v>307268922.06896555</v>
      </c>
      <c r="H177" s="18">
        <f t="shared" si="7"/>
        <v>22952988.478551727</v>
      </c>
      <c r="J177" s="19">
        <f t="shared" si="8"/>
        <v>0</v>
      </c>
      <c r="K177" s="19">
        <v>560</v>
      </c>
    </row>
    <row r="178" spans="1:11">
      <c r="A178" s="6" t="s">
        <v>219</v>
      </c>
      <c r="B178" s="62">
        <v>2</v>
      </c>
      <c r="C178" s="19" t="s">
        <v>220</v>
      </c>
      <c r="D178" s="18">
        <v>1315</v>
      </c>
      <c r="E178" s="18">
        <v>1977619.51</v>
      </c>
      <c r="F178" s="34">
        <v>8.4</v>
      </c>
      <c r="G178" s="18">
        <f t="shared" si="6"/>
        <v>23543089.404761903</v>
      </c>
      <c r="H178" s="18">
        <f t="shared" si="7"/>
        <v>1758668.7785357141</v>
      </c>
      <c r="J178" s="19">
        <f t="shared" si="8"/>
        <v>0</v>
      </c>
      <c r="K178" s="19">
        <v>561</v>
      </c>
    </row>
    <row r="179" spans="1:11">
      <c r="A179" s="6" t="s">
        <v>279</v>
      </c>
      <c r="B179" s="62">
        <v>6</v>
      </c>
      <c r="C179" s="19" t="s">
        <v>280</v>
      </c>
      <c r="D179" s="18">
        <v>8839</v>
      </c>
      <c r="E179" s="18">
        <v>16181396.779999999</v>
      </c>
      <c r="F179" s="34">
        <v>9.4</v>
      </c>
      <c r="G179" s="18">
        <f t="shared" si="6"/>
        <v>172142518.93617022</v>
      </c>
      <c r="H179" s="18">
        <f t="shared" si="7"/>
        <v>12859046.164531915</v>
      </c>
      <c r="J179" s="19">
        <f t="shared" si="8"/>
        <v>0</v>
      </c>
      <c r="K179" s="19">
        <v>562</v>
      </c>
    </row>
    <row r="180" spans="1:11">
      <c r="A180" s="6" t="s">
        <v>407</v>
      </c>
      <c r="B180" s="62">
        <v>17</v>
      </c>
      <c r="C180" s="19" t="s">
        <v>408</v>
      </c>
      <c r="D180" s="18">
        <v>6978</v>
      </c>
      <c r="E180" s="18">
        <v>12387165.630000001</v>
      </c>
      <c r="F180" s="34">
        <v>10</v>
      </c>
      <c r="G180" s="18">
        <f t="shared" si="6"/>
        <v>123871656.3</v>
      </c>
      <c r="H180" s="18">
        <f t="shared" si="7"/>
        <v>9253212.7256099992</v>
      </c>
      <c r="J180" s="19">
        <f t="shared" si="8"/>
        <v>0</v>
      </c>
      <c r="K180" s="19">
        <v>563</v>
      </c>
    </row>
    <row r="181" spans="1:11">
      <c r="A181" s="6" t="s">
        <v>431</v>
      </c>
      <c r="B181" s="62">
        <v>17</v>
      </c>
      <c r="C181" s="19" t="s">
        <v>432</v>
      </c>
      <c r="D181" s="18">
        <v>214633</v>
      </c>
      <c r="E181" s="18">
        <v>373785248.83999997</v>
      </c>
      <c r="F181" s="34">
        <v>7.9</v>
      </c>
      <c r="G181" s="18">
        <f t="shared" si="6"/>
        <v>4731458846.0759487</v>
      </c>
      <c r="H181" s="18">
        <f t="shared" si="7"/>
        <v>353439975.80187333</v>
      </c>
      <c r="J181" s="19">
        <f t="shared" si="8"/>
        <v>0</v>
      </c>
      <c r="K181" s="19">
        <v>564</v>
      </c>
    </row>
    <row r="182" spans="1:11">
      <c r="A182" s="6" t="s">
        <v>91</v>
      </c>
      <c r="B182" s="62">
        <v>7</v>
      </c>
      <c r="C182" s="19" t="s">
        <v>92</v>
      </c>
      <c r="D182" s="18">
        <v>2726</v>
      </c>
      <c r="E182" s="18">
        <v>3889064.25</v>
      </c>
      <c r="F182" s="34">
        <v>8.4</v>
      </c>
      <c r="G182" s="18">
        <f t="shared" si="6"/>
        <v>46298383.928571425</v>
      </c>
      <c r="H182" s="18">
        <f t="shared" si="7"/>
        <v>3458489.2794642854</v>
      </c>
      <c r="J182" s="19">
        <f t="shared" si="8"/>
        <v>0</v>
      </c>
      <c r="K182" s="19">
        <v>576</v>
      </c>
    </row>
    <row r="183" spans="1:11">
      <c r="A183" s="6" t="s">
        <v>487</v>
      </c>
      <c r="B183" s="62">
        <v>2</v>
      </c>
      <c r="C183" s="19" t="s">
        <v>488</v>
      </c>
      <c r="D183" s="18">
        <v>11236</v>
      </c>
      <c r="E183" s="18">
        <v>20802641.07</v>
      </c>
      <c r="F183" s="34">
        <v>8.1999999999999993</v>
      </c>
      <c r="G183" s="18">
        <f t="shared" si="6"/>
        <v>253690744.75609758</v>
      </c>
      <c r="H183" s="18">
        <f t="shared" si="7"/>
        <v>18950698.63328049</v>
      </c>
      <c r="J183" s="19">
        <f t="shared" si="8"/>
        <v>0</v>
      </c>
      <c r="K183" s="19">
        <v>577</v>
      </c>
    </row>
    <row r="184" spans="1:11">
      <c r="A184" s="6" t="s">
        <v>41</v>
      </c>
      <c r="B184" s="62">
        <v>18</v>
      </c>
      <c r="C184" s="19" t="s">
        <v>42</v>
      </c>
      <c r="D184" s="18">
        <v>3037</v>
      </c>
      <c r="E184" s="18">
        <v>4883173.59</v>
      </c>
      <c r="F184" s="34">
        <v>9.4</v>
      </c>
      <c r="G184" s="18">
        <f t="shared" si="6"/>
        <v>51948655.212765954</v>
      </c>
      <c r="H184" s="18">
        <f t="shared" si="7"/>
        <v>3880564.5443936167</v>
      </c>
      <c r="J184" s="19">
        <f t="shared" si="8"/>
        <v>0</v>
      </c>
      <c r="K184" s="19">
        <v>578</v>
      </c>
    </row>
    <row r="185" spans="1:11">
      <c r="A185" s="6" t="s">
        <v>101</v>
      </c>
      <c r="B185" s="62">
        <v>9</v>
      </c>
      <c r="C185" s="19" t="s">
        <v>102</v>
      </c>
      <c r="D185" s="18">
        <v>4366</v>
      </c>
      <c r="E185" s="18">
        <v>7099380.0499999998</v>
      </c>
      <c r="F185" s="34">
        <v>9.5</v>
      </c>
      <c r="G185" s="18">
        <f t="shared" si="6"/>
        <v>74730316.315789476</v>
      </c>
      <c r="H185" s="18">
        <f t="shared" si="7"/>
        <v>5582354.6287894733</v>
      </c>
      <c r="J185" s="19">
        <f t="shared" si="8"/>
        <v>0</v>
      </c>
      <c r="K185" s="19">
        <v>580</v>
      </c>
    </row>
    <row r="186" spans="1:11">
      <c r="A186" s="6" t="s">
        <v>261</v>
      </c>
      <c r="B186" s="62">
        <v>6</v>
      </c>
      <c r="C186" s="19" t="s">
        <v>262</v>
      </c>
      <c r="D186" s="18">
        <v>6123</v>
      </c>
      <c r="E186" s="18">
        <v>10065408.189999999</v>
      </c>
      <c r="F186" s="34">
        <v>9.4</v>
      </c>
      <c r="G186" s="18">
        <f t="shared" si="6"/>
        <v>107078810.53191489</v>
      </c>
      <c r="H186" s="18">
        <f t="shared" si="7"/>
        <v>7998787.1467340421</v>
      </c>
      <c r="J186" s="19">
        <f t="shared" si="8"/>
        <v>0</v>
      </c>
      <c r="K186" s="19">
        <v>581</v>
      </c>
    </row>
    <row r="187" spans="1:11">
      <c r="A187" s="6" t="s">
        <v>245</v>
      </c>
      <c r="B187" s="62">
        <v>19</v>
      </c>
      <c r="C187" s="19" t="s">
        <v>246</v>
      </c>
      <c r="D187" s="18">
        <v>912</v>
      </c>
      <c r="E187" s="18">
        <v>1639208.94</v>
      </c>
      <c r="F187" s="34">
        <v>9.1</v>
      </c>
      <c r="G187" s="18">
        <f t="shared" si="6"/>
        <v>18013285.054945055</v>
      </c>
      <c r="H187" s="18">
        <f t="shared" si="7"/>
        <v>1345592.3936043957</v>
      </c>
      <c r="J187" s="19">
        <f t="shared" si="8"/>
        <v>0</v>
      </c>
      <c r="K187" s="19">
        <v>583</v>
      </c>
    </row>
    <row r="188" spans="1:11">
      <c r="A188" s="6" t="s">
        <v>499</v>
      </c>
      <c r="B188" s="62">
        <v>16</v>
      </c>
      <c r="C188" s="19" t="s">
        <v>500</v>
      </c>
      <c r="D188" s="18">
        <v>2578</v>
      </c>
      <c r="E188" s="18">
        <v>3427450.56</v>
      </c>
      <c r="F188" s="34">
        <v>9.3000000000000007</v>
      </c>
      <c r="G188" s="18">
        <f t="shared" si="6"/>
        <v>36854307.096774191</v>
      </c>
      <c r="H188" s="18">
        <f t="shared" si="7"/>
        <v>2753016.7401290322</v>
      </c>
      <c r="J188" s="19">
        <f t="shared" si="8"/>
        <v>0</v>
      </c>
      <c r="K188" s="19">
        <v>584</v>
      </c>
    </row>
    <row r="189" spans="1:11">
      <c r="A189" s="6" t="s">
        <v>45</v>
      </c>
      <c r="B189" s="62">
        <v>13</v>
      </c>
      <c r="C189" s="19" t="s">
        <v>46</v>
      </c>
      <c r="D189" s="18">
        <v>3596</v>
      </c>
      <c r="E189" s="18">
        <v>6533536.96</v>
      </c>
      <c r="F189" s="34">
        <v>9.9</v>
      </c>
      <c r="G189" s="18">
        <f t="shared" si="6"/>
        <v>65995322.828282826</v>
      </c>
      <c r="H189" s="18">
        <f t="shared" si="7"/>
        <v>4929850.6152727269</v>
      </c>
      <c r="J189" s="19">
        <f t="shared" si="8"/>
        <v>0</v>
      </c>
      <c r="K189" s="19">
        <v>592</v>
      </c>
    </row>
    <row r="190" spans="1:11">
      <c r="A190" s="6" t="s">
        <v>557</v>
      </c>
      <c r="B190" s="62">
        <v>10</v>
      </c>
      <c r="C190" s="19" t="s">
        <v>558</v>
      </c>
      <c r="D190" s="18">
        <v>17050</v>
      </c>
      <c r="E190" s="18">
        <v>30604110.23</v>
      </c>
      <c r="F190" s="34">
        <v>9.4</v>
      </c>
      <c r="G190" s="18">
        <f t="shared" si="6"/>
        <v>325575640.74468082</v>
      </c>
      <c r="H190" s="18">
        <f t="shared" si="7"/>
        <v>24320500.363627657</v>
      </c>
      <c r="J190" s="19">
        <f t="shared" si="8"/>
        <v>0</v>
      </c>
      <c r="K190" s="19">
        <v>593</v>
      </c>
    </row>
    <row r="191" spans="1:11">
      <c r="A191" s="6" t="s">
        <v>95</v>
      </c>
      <c r="B191" s="62">
        <v>11</v>
      </c>
      <c r="C191" s="19" t="s">
        <v>96</v>
      </c>
      <c r="D191" s="18">
        <v>4073</v>
      </c>
      <c r="E191" s="18">
        <v>5460927.5499999998</v>
      </c>
      <c r="F191" s="34">
        <v>9.1</v>
      </c>
      <c r="G191" s="18">
        <f t="shared" si="6"/>
        <v>60010192.857142858</v>
      </c>
      <c r="H191" s="18">
        <f t="shared" si="7"/>
        <v>4482761.4064285718</v>
      </c>
      <c r="J191" s="19">
        <f t="shared" si="8"/>
        <v>0</v>
      </c>
      <c r="K191" s="19">
        <v>595</v>
      </c>
    </row>
    <row r="192" spans="1:11">
      <c r="A192" s="6" t="s">
        <v>595</v>
      </c>
      <c r="B192" s="62">
        <v>15</v>
      </c>
      <c r="C192" s="19" t="s">
        <v>596</v>
      </c>
      <c r="D192" s="18">
        <v>19475</v>
      </c>
      <c r="E192" s="18">
        <v>36623097.469999999</v>
      </c>
      <c r="F192" s="34">
        <v>9</v>
      </c>
      <c r="G192" s="18">
        <f t="shared" si="6"/>
        <v>406923305.22222221</v>
      </c>
      <c r="H192" s="18">
        <f t="shared" si="7"/>
        <v>30397170.900099996</v>
      </c>
      <c r="J192" s="19">
        <f t="shared" si="8"/>
        <v>0</v>
      </c>
      <c r="K192" s="19">
        <v>598</v>
      </c>
    </row>
    <row r="193" spans="1:11">
      <c r="A193" s="6" t="s">
        <v>345</v>
      </c>
      <c r="B193" s="62">
        <v>15</v>
      </c>
      <c r="C193" s="19" t="s">
        <v>346</v>
      </c>
      <c r="D193" s="18">
        <v>11225</v>
      </c>
      <c r="E193" s="18">
        <v>18406582.100000001</v>
      </c>
      <c r="F193" s="34">
        <v>9</v>
      </c>
      <c r="G193" s="18">
        <f t="shared" si="6"/>
        <v>204517578.88888893</v>
      </c>
      <c r="H193" s="18">
        <f t="shared" si="7"/>
        <v>15277463.143000001</v>
      </c>
      <c r="J193" s="19">
        <f t="shared" si="8"/>
        <v>0</v>
      </c>
      <c r="K193" s="19">
        <v>599</v>
      </c>
    </row>
    <row r="194" spans="1:11">
      <c r="A194" s="6" t="s">
        <v>271</v>
      </c>
      <c r="B194" s="62">
        <v>13</v>
      </c>
      <c r="C194" s="19" t="s">
        <v>272</v>
      </c>
      <c r="D194" s="18">
        <v>3739</v>
      </c>
      <c r="E194" s="18">
        <v>4930540.5999999996</v>
      </c>
      <c r="F194" s="34">
        <v>8.4</v>
      </c>
      <c r="G194" s="18">
        <f t="shared" si="6"/>
        <v>58696911.904761896</v>
      </c>
      <c r="H194" s="18">
        <f t="shared" si="7"/>
        <v>4384659.3192857131</v>
      </c>
      <c r="J194" s="19">
        <f t="shared" si="8"/>
        <v>0</v>
      </c>
      <c r="K194" s="19">
        <v>601</v>
      </c>
    </row>
    <row r="195" spans="1:11">
      <c r="A195" s="6" t="s">
        <v>485</v>
      </c>
      <c r="B195" s="62">
        <v>6</v>
      </c>
      <c r="C195" s="19" t="s">
        <v>486</v>
      </c>
      <c r="D195" s="18">
        <v>20763</v>
      </c>
      <c r="E195" s="18">
        <v>44917618.490000002</v>
      </c>
      <c r="F195" s="34">
        <v>7.9</v>
      </c>
      <c r="G195" s="18">
        <f t="shared" si="6"/>
        <v>568577449.24050629</v>
      </c>
      <c r="H195" s="18">
        <f t="shared" si="7"/>
        <v>42472735.458265819</v>
      </c>
      <c r="J195" s="19">
        <f t="shared" si="8"/>
        <v>0</v>
      </c>
      <c r="K195" s="19">
        <v>604</v>
      </c>
    </row>
    <row r="196" spans="1:11">
      <c r="A196" s="6" t="s">
        <v>377</v>
      </c>
      <c r="B196" s="62">
        <v>12</v>
      </c>
      <c r="C196" s="19" t="s">
        <v>378</v>
      </c>
      <c r="D196" s="18">
        <v>4064</v>
      </c>
      <c r="E196" s="18">
        <v>5134110.05</v>
      </c>
      <c r="F196" s="34">
        <v>8.5</v>
      </c>
      <c r="G196" s="18">
        <f t="shared" si="6"/>
        <v>60401294.705882356</v>
      </c>
      <c r="H196" s="18">
        <f t="shared" si="7"/>
        <v>4511976.7145294119</v>
      </c>
      <c r="J196" s="19">
        <f t="shared" si="8"/>
        <v>0</v>
      </c>
      <c r="K196" s="19">
        <v>607</v>
      </c>
    </row>
    <row r="197" spans="1:11">
      <c r="A197" s="6" t="s">
        <v>31</v>
      </c>
      <c r="B197" s="62">
        <v>4</v>
      </c>
      <c r="C197" s="19" t="s">
        <v>32</v>
      </c>
      <c r="D197" s="18">
        <v>1943</v>
      </c>
      <c r="E197" s="18">
        <v>3315715.54</v>
      </c>
      <c r="F197" s="34">
        <v>9.9</v>
      </c>
      <c r="G197" s="18">
        <f t="shared" si="6"/>
        <v>33492076.161616161</v>
      </c>
      <c r="H197" s="18">
        <f t="shared" si="7"/>
        <v>2501858.0892727273</v>
      </c>
      <c r="J197" s="19">
        <f t="shared" si="8"/>
        <v>0</v>
      </c>
      <c r="K197" s="19">
        <v>608</v>
      </c>
    </row>
    <row r="198" spans="1:11">
      <c r="A198" s="6" t="s">
        <v>307</v>
      </c>
      <c r="B198" s="62">
        <v>4</v>
      </c>
      <c r="C198" s="19" t="s">
        <v>308</v>
      </c>
      <c r="D198" s="18">
        <v>83106</v>
      </c>
      <c r="E198" s="18">
        <v>144560548.47999999</v>
      </c>
      <c r="F198" s="34">
        <v>8.4</v>
      </c>
      <c r="G198" s="18">
        <f t="shared" si="6"/>
        <v>1720958910.4761901</v>
      </c>
      <c r="H198" s="18">
        <f t="shared" si="7"/>
        <v>128555630.61257139</v>
      </c>
      <c r="J198" s="19">
        <f t="shared" si="8"/>
        <v>0</v>
      </c>
      <c r="K198" s="19">
        <v>609</v>
      </c>
    </row>
    <row r="199" spans="1:11">
      <c r="A199" s="6" t="s">
        <v>29</v>
      </c>
      <c r="B199" s="62">
        <v>1</v>
      </c>
      <c r="C199" s="19" t="s">
        <v>30</v>
      </c>
      <c r="D199" s="18">
        <v>4973</v>
      </c>
      <c r="E199" s="18">
        <v>9415993.7100000009</v>
      </c>
      <c r="F199" s="34">
        <v>7.9</v>
      </c>
      <c r="G199" s="18">
        <f t="shared" si="6"/>
        <v>119189793.79746836</v>
      </c>
      <c r="H199" s="18">
        <f t="shared" si="7"/>
        <v>8903477.5966708865</v>
      </c>
      <c r="J199" s="19">
        <f t="shared" si="8"/>
        <v>0</v>
      </c>
      <c r="K199" s="19">
        <v>611</v>
      </c>
    </row>
    <row r="200" spans="1:11">
      <c r="A200" s="6" t="s">
        <v>211</v>
      </c>
      <c r="B200" s="62">
        <v>19</v>
      </c>
      <c r="C200" s="19" t="s">
        <v>212</v>
      </c>
      <c r="D200" s="18">
        <v>2923</v>
      </c>
      <c r="E200" s="18">
        <v>4223030.46</v>
      </c>
      <c r="F200" s="34">
        <v>9.1</v>
      </c>
      <c r="G200" s="18">
        <f t="shared" si="6"/>
        <v>46406928.131868131</v>
      </c>
      <c r="H200" s="18">
        <f t="shared" si="7"/>
        <v>3466597.5314505491</v>
      </c>
      <c r="J200" s="19">
        <f t="shared" si="8"/>
        <v>0</v>
      </c>
      <c r="K200" s="19">
        <v>614</v>
      </c>
    </row>
    <row r="201" spans="1:11">
      <c r="A201" s="6" t="s">
        <v>241</v>
      </c>
      <c r="B201" s="62">
        <v>17</v>
      </c>
      <c r="C201" s="19" t="s">
        <v>242</v>
      </c>
      <c r="D201" s="18">
        <v>7479</v>
      </c>
      <c r="E201" s="18">
        <v>9962105.6799999997</v>
      </c>
      <c r="F201" s="34">
        <v>9</v>
      </c>
      <c r="G201" s="18">
        <f t="shared" si="6"/>
        <v>110690063.1111111</v>
      </c>
      <c r="H201" s="18">
        <f t="shared" si="7"/>
        <v>8268547.714399999</v>
      </c>
      <c r="J201" s="19">
        <f t="shared" si="8"/>
        <v>0</v>
      </c>
      <c r="K201" s="19">
        <v>615</v>
      </c>
    </row>
    <row r="202" spans="1:11">
      <c r="A202" s="6" t="s">
        <v>353</v>
      </c>
      <c r="B202" s="62">
        <v>1</v>
      </c>
      <c r="C202" s="19" t="s">
        <v>354</v>
      </c>
      <c r="D202" s="18">
        <v>1781</v>
      </c>
      <c r="E202" s="18">
        <v>3163494.34</v>
      </c>
      <c r="F202" s="34">
        <v>8.9</v>
      </c>
      <c r="G202" s="18">
        <f t="shared" si="6"/>
        <v>35544880.2247191</v>
      </c>
      <c r="H202" s="18">
        <f t="shared" si="7"/>
        <v>2655202.5527865165</v>
      </c>
      <c r="J202" s="19">
        <f t="shared" si="8"/>
        <v>0</v>
      </c>
      <c r="K202" s="19">
        <v>616</v>
      </c>
    </row>
    <row r="203" spans="1:11">
      <c r="A203" s="6" t="s">
        <v>275</v>
      </c>
      <c r="B203" s="62">
        <v>6</v>
      </c>
      <c r="C203" s="19" t="s">
        <v>276</v>
      </c>
      <c r="D203" s="18">
        <v>2650</v>
      </c>
      <c r="E203" s="18">
        <v>3823403.62</v>
      </c>
      <c r="F203" s="34">
        <v>9</v>
      </c>
      <c r="G203" s="18">
        <f t="shared" ref="G203:G266" si="9">E203*100/F203</f>
        <v>42482262.444444448</v>
      </c>
      <c r="H203" s="18">
        <f t="shared" ref="H203:H266" si="10">G203*$F$10/100</f>
        <v>3173425.0046000006</v>
      </c>
      <c r="J203" s="19">
        <f t="shared" si="8"/>
        <v>0</v>
      </c>
      <c r="K203" s="19">
        <v>619</v>
      </c>
    </row>
    <row r="204" spans="1:11">
      <c r="A204" s="6" t="s">
        <v>133</v>
      </c>
      <c r="B204" s="62">
        <v>18</v>
      </c>
      <c r="C204" s="19" t="s">
        <v>134</v>
      </c>
      <c r="D204" s="18">
        <v>2359</v>
      </c>
      <c r="E204" s="18">
        <v>3299500.46</v>
      </c>
      <c r="F204" s="34">
        <v>8.9</v>
      </c>
      <c r="G204" s="18">
        <f t="shared" si="9"/>
        <v>37073038.876404494</v>
      </c>
      <c r="H204" s="18">
        <f t="shared" si="10"/>
        <v>2769356.0040674154</v>
      </c>
      <c r="J204" s="19">
        <f t="shared" ref="J204:J267" si="11">A204-K204</f>
        <v>0</v>
      </c>
      <c r="K204" s="19">
        <v>620</v>
      </c>
    </row>
    <row r="205" spans="1:11">
      <c r="A205" s="6" t="s">
        <v>465</v>
      </c>
      <c r="B205" s="62">
        <v>10</v>
      </c>
      <c r="C205" s="19" t="s">
        <v>466</v>
      </c>
      <c r="D205" s="18">
        <v>2108</v>
      </c>
      <c r="E205" s="18">
        <v>2746419.55</v>
      </c>
      <c r="F205" s="34">
        <v>6.6</v>
      </c>
      <c r="G205" s="18">
        <f t="shared" si="9"/>
        <v>41612417.424242429</v>
      </c>
      <c r="H205" s="18">
        <f t="shared" si="10"/>
        <v>3108447.5815909095</v>
      </c>
      <c r="J205" s="19">
        <f t="shared" si="11"/>
        <v>0</v>
      </c>
      <c r="K205" s="19">
        <v>623</v>
      </c>
    </row>
    <row r="206" spans="1:11">
      <c r="A206" s="6" t="s">
        <v>217</v>
      </c>
      <c r="B206" s="62">
        <v>8</v>
      </c>
      <c r="C206" s="19" t="s">
        <v>218</v>
      </c>
      <c r="D206" s="18">
        <v>5065</v>
      </c>
      <c r="E206" s="18">
        <v>9384441.5899999999</v>
      </c>
      <c r="F206" s="34">
        <v>8.1</v>
      </c>
      <c r="G206" s="18">
        <f t="shared" si="9"/>
        <v>115857303.58024693</v>
      </c>
      <c r="H206" s="18">
        <f t="shared" si="10"/>
        <v>8654540.5774444453</v>
      </c>
      <c r="J206" s="19">
        <f t="shared" si="11"/>
        <v>0</v>
      </c>
      <c r="K206" s="19">
        <v>624</v>
      </c>
    </row>
    <row r="207" spans="1:11">
      <c r="A207" s="6" t="s">
        <v>375</v>
      </c>
      <c r="B207" s="62">
        <v>17</v>
      </c>
      <c r="C207" s="19" t="s">
        <v>376</v>
      </c>
      <c r="D207" s="18">
        <v>2980</v>
      </c>
      <c r="E207" s="18">
        <v>4605734.76</v>
      </c>
      <c r="F207" s="34">
        <v>7.9</v>
      </c>
      <c r="G207" s="18">
        <f t="shared" si="9"/>
        <v>58300440</v>
      </c>
      <c r="H207" s="18">
        <f t="shared" si="10"/>
        <v>4355042.8679999998</v>
      </c>
      <c r="J207" s="19">
        <f t="shared" si="11"/>
        <v>0</v>
      </c>
      <c r="K207" s="19">
        <v>625</v>
      </c>
    </row>
    <row r="208" spans="1:11">
      <c r="A208" s="6" t="s">
        <v>149</v>
      </c>
      <c r="B208" s="62">
        <v>17</v>
      </c>
      <c r="C208" s="19" t="s">
        <v>150</v>
      </c>
      <c r="D208" s="18">
        <v>4756</v>
      </c>
      <c r="E208" s="18">
        <v>7294184.9699999997</v>
      </c>
      <c r="F208" s="34">
        <v>9.1</v>
      </c>
      <c r="G208" s="18">
        <f t="shared" si="9"/>
        <v>80155878.791208789</v>
      </c>
      <c r="H208" s="18">
        <f t="shared" si="10"/>
        <v>5987644.1457032971</v>
      </c>
      <c r="J208" s="19">
        <f t="shared" si="11"/>
        <v>0</v>
      </c>
      <c r="K208" s="19">
        <v>626</v>
      </c>
    </row>
    <row r="209" spans="1:11">
      <c r="A209" s="6" t="s">
        <v>587</v>
      </c>
      <c r="B209" s="62">
        <v>17</v>
      </c>
      <c r="C209" s="19" t="s">
        <v>588</v>
      </c>
      <c r="D209" s="18">
        <v>1646</v>
      </c>
      <c r="E209" s="18">
        <v>2058426.33</v>
      </c>
      <c r="F209" s="34">
        <v>8</v>
      </c>
      <c r="G209" s="18">
        <f t="shared" si="9"/>
        <v>25730329.125</v>
      </c>
      <c r="H209" s="18">
        <f t="shared" si="10"/>
        <v>1922055.5856375</v>
      </c>
      <c r="J209" s="19">
        <f t="shared" si="11"/>
        <v>0</v>
      </c>
      <c r="K209" s="19">
        <v>630</v>
      </c>
    </row>
    <row r="210" spans="1:11">
      <c r="A210" s="6" t="s">
        <v>135</v>
      </c>
      <c r="B210" s="62">
        <v>2</v>
      </c>
      <c r="C210" s="19" t="s">
        <v>136</v>
      </c>
      <c r="D210" s="18">
        <v>1930</v>
      </c>
      <c r="E210" s="18">
        <v>3705125.28</v>
      </c>
      <c r="F210" s="34">
        <v>9.1</v>
      </c>
      <c r="G210" s="18">
        <f t="shared" si="9"/>
        <v>40715662.417582422</v>
      </c>
      <c r="H210" s="18">
        <f t="shared" si="10"/>
        <v>3041459.9825934069</v>
      </c>
      <c r="J210" s="19">
        <f t="shared" si="11"/>
        <v>0</v>
      </c>
      <c r="K210" s="19">
        <v>631</v>
      </c>
    </row>
    <row r="211" spans="1:11">
      <c r="A211" s="6" t="s">
        <v>405</v>
      </c>
      <c r="B211" s="62">
        <v>6</v>
      </c>
      <c r="C211" s="19" t="s">
        <v>406</v>
      </c>
      <c r="D211" s="18">
        <v>6337</v>
      </c>
      <c r="E211" s="18">
        <v>10795188.83</v>
      </c>
      <c r="F211" s="34">
        <v>8.9</v>
      </c>
      <c r="G211" s="18">
        <f t="shared" si="9"/>
        <v>121294256.51685393</v>
      </c>
      <c r="H211" s="18">
        <f t="shared" si="10"/>
        <v>9060680.961808987</v>
      </c>
      <c r="J211" s="19">
        <f t="shared" si="11"/>
        <v>0</v>
      </c>
      <c r="K211" s="19">
        <v>635</v>
      </c>
    </row>
    <row r="212" spans="1:11">
      <c r="A212" s="6" t="s">
        <v>301</v>
      </c>
      <c r="B212" s="62">
        <v>2</v>
      </c>
      <c r="C212" s="19" t="s">
        <v>302</v>
      </c>
      <c r="D212" s="18">
        <v>8130</v>
      </c>
      <c r="E212" s="18">
        <v>12532708.51</v>
      </c>
      <c r="F212" s="34">
        <v>8.6</v>
      </c>
      <c r="G212" s="18">
        <f t="shared" si="9"/>
        <v>145729168.72093025</v>
      </c>
      <c r="H212" s="18">
        <f t="shared" si="10"/>
        <v>10885968.903453488</v>
      </c>
      <c r="J212" s="19">
        <f t="shared" si="11"/>
        <v>0</v>
      </c>
      <c r="K212" s="19">
        <v>636</v>
      </c>
    </row>
    <row r="213" spans="1:11">
      <c r="A213" s="6" t="s">
        <v>463</v>
      </c>
      <c r="B213" s="62">
        <v>1</v>
      </c>
      <c r="C213" s="19" t="s">
        <v>464</v>
      </c>
      <c r="D213" s="18">
        <v>51289</v>
      </c>
      <c r="E213" s="18">
        <v>93519490.829999998</v>
      </c>
      <c r="F213" s="34">
        <v>7.1</v>
      </c>
      <c r="G213" s="18">
        <f t="shared" si="9"/>
        <v>1317175927.1830986</v>
      </c>
      <c r="H213" s="18">
        <f t="shared" si="10"/>
        <v>98393041.760577455</v>
      </c>
      <c r="J213" s="19">
        <f t="shared" si="11"/>
        <v>0</v>
      </c>
      <c r="K213" s="19">
        <v>638</v>
      </c>
    </row>
    <row r="214" spans="1:11">
      <c r="A214" s="6" t="s">
        <v>439</v>
      </c>
      <c r="B214" s="62">
        <v>17</v>
      </c>
      <c r="C214" s="19" t="s">
        <v>440</v>
      </c>
      <c r="D214" s="18">
        <v>23797</v>
      </c>
      <c r="E214" s="18">
        <v>43039672.229999997</v>
      </c>
      <c r="F214" s="34">
        <v>8.8000000000000007</v>
      </c>
      <c r="G214" s="18">
        <f t="shared" si="9"/>
        <v>489087184.43181813</v>
      </c>
      <c r="H214" s="18">
        <f t="shared" si="10"/>
        <v>36534812.677056812</v>
      </c>
      <c r="J214" s="19">
        <f t="shared" si="11"/>
        <v>0</v>
      </c>
      <c r="K214" s="19">
        <v>678</v>
      </c>
    </row>
    <row r="215" spans="1:11">
      <c r="A215" s="6" t="s">
        <v>585</v>
      </c>
      <c r="B215" s="62">
        <v>2</v>
      </c>
      <c r="C215" s="19" t="s">
        <v>586</v>
      </c>
      <c r="D215" s="18">
        <v>25331</v>
      </c>
      <c r="E215" s="18">
        <v>45344540.75</v>
      </c>
      <c r="F215" s="34">
        <v>7.6</v>
      </c>
      <c r="G215" s="18">
        <f t="shared" si="9"/>
        <v>596638694.07894742</v>
      </c>
      <c r="H215" s="18">
        <f t="shared" si="10"/>
        <v>44568910.447697371</v>
      </c>
      <c r="J215" s="19">
        <f t="shared" si="11"/>
        <v>0</v>
      </c>
      <c r="K215" s="19">
        <v>680</v>
      </c>
    </row>
    <row r="216" spans="1:11">
      <c r="A216" s="6" t="s">
        <v>583</v>
      </c>
      <c r="B216" s="62">
        <v>10</v>
      </c>
      <c r="C216" s="19" t="s">
        <v>584</v>
      </c>
      <c r="D216" s="18">
        <v>3297</v>
      </c>
      <c r="E216" s="18">
        <v>5054000.22</v>
      </c>
      <c r="F216" s="34">
        <v>9.4</v>
      </c>
      <c r="G216" s="18">
        <f t="shared" si="9"/>
        <v>53765959.787234038</v>
      </c>
      <c r="H216" s="18">
        <f t="shared" si="10"/>
        <v>4016317.1961063826</v>
      </c>
      <c r="J216" s="19">
        <f t="shared" si="11"/>
        <v>0</v>
      </c>
      <c r="K216" s="19">
        <v>681</v>
      </c>
    </row>
    <row r="217" spans="1:11">
      <c r="A217" s="6" t="s">
        <v>299</v>
      </c>
      <c r="B217" s="62">
        <v>19</v>
      </c>
      <c r="C217" s="19" t="s">
        <v>300</v>
      </c>
      <c r="D217" s="18">
        <v>3599</v>
      </c>
      <c r="E217" s="18">
        <v>3822149.61</v>
      </c>
      <c r="F217" s="34">
        <v>7.1</v>
      </c>
      <c r="G217" s="18">
        <f t="shared" si="9"/>
        <v>53833093.098591551</v>
      </c>
      <c r="H217" s="18">
        <f t="shared" si="10"/>
        <v>4021332.0544647891</v>
      </c>
      <c r="J217" s="19">
        <f t="shared" si="11"/>
        <v>0</v>
      </c>
      <c r="K217" s="19">
        <v>683</v>
      </c>
    </row>
    <row r="218" spans="1:11">
      <c r="A218" s="6" t="s">
        <v>449</v>
      </c>
      <c r="B218" s="62">
        <v>4</v>
      </c>
      <c r="C218" s="19" t="s">
        <v>450</v>
      </c>
      <c r="D218" s="18">
        <v>38832</v>
      </c>
      <c r="E218" s="18">
        <v>71831756.930000007</v>
      </c>
      <c r="F218" s="34">
        <v>7.9</v>
      </c>
      <c r="G218" s="18">
        <f t="shared" si="9"/>
        <v>909262745.94936717</v>
      </c>
      <c r="H218" s="18">
        <f t="shared" si="10"/>
        <v>67921927.122417733</v>
      </c>
      <c r="J218" s="19">
        <f t="shared" si="11"/>
        <v>0</v>
      </c>
      <c r="K218" s="19">
        <v>684</v>
      </c>
    </row>
    <row r="219" spans="1:11">
      <c r="A219" s="6" t="s">
        <v>151</v>
      </c>
      <c r="B219" s="62">
        <v>11</v>
      </c>
      <c r="C219" s="19" t="s">
        <v>152</v>
      </c>
      <c r="D219" s="18">
        <v>2933</v>
      </c>
      <c r="E219" s="18">
        <v>4817064.22</v>
      </c>
      <c r="F219" s="34">
        <v>9.9</v>
      </c>
      <c r="G219" s="18">
        <f t="shared" si="9"/>
        <v>48657214.343434341</v>
      </c>
      <c r="H219" s="18">
        <f t="shared" si="10"/>
        <v>3634693.9114545453</v>
      </c>
      <c r="J219" s="19">
        <f t="shared" si="11"/>
        <v>0</v>
      </c>
      <c r="K219" s="19">
        <v>686</v>
      </c>
    </row>
    <row r="220" spans="1:11">
      <c r="A220" s="6" t="s">
        <v>105</v>
      </c>
      <c r="B220" s="62">
        <v>11</v>
      </c>
      <c r="C220" s="19" t="s">
        <v>106</v>
      </c>
      <c r="D220" s="18">
        <v>1424</v>
      </c>
      <c r="E220" s="18">
        <v>1842262.15</v>
      </c>
      <c r="F220" s="34">
        <v>9.4</v>
      </c>
      <c r="G220" s="18">
        <f t="shared" si="9"/>
        <v>19598533.510638297</v>
      </c>
      <c r="H220" s="18">
        <f t="shared" si="10"/>
        <v>1464010.4532446808</v>
      </c>
      <c r="J220" s="19">
        <f t="shared" si="11"/>
        <v>0</v>
      </c>
      <c r="K220" s="19">
        <v>687</v>
      </c>
    </row>
    <row r="221" spans="1:11">
      <c r="A221" s="6" t="s">
        <v>581</v>
      </c>
      <c r="B221" s="62">
        <v>9</v>
      </c>
      <c r="C221" s="19" t="s">
        <v>582</v>
      </c>
      <c r="D221" s="18">
        <v>3032</v>
      </c>
      <c r="E221" s="18">
        <v>4907784.83</v>
      </c>
      <c r="F221" s="34">
        <v>8.3000000000000007</v>
      </c>
      <c r="G221" s="18">
        <f t="shared" si="9"/>
        <v>59129937.710843369</v>
      </c>
      <c r="H221" s="18">
        <f t="shared" si="10"/>
        <v>4417006.3469999991</v>
      </c>
      <c r="J221" s="19">
        <f t="shared" si="11"/>
        <v>0</v>
      </c>
      <c r="K221" s="19">
        <v>689</v>
      </c>
    </row>
    <row r="222" spans="1:11">
      <c r="A222" s="6" t="s">
        <v>177</v>
      </c>
      <c r="B222" s="62">
        <v>17</v>
      </c>
      <c r="C222" s="19" t="s">
        <v>178</v>
      </c>
      <c r="D222" s="18">
        <v>2598</v>
      </c>
      <c r="E222" s="18">
        <v>4145447</v>
      </c>
      <c r="F222" s="34">
        <v>9.9</v>
      </c>
      <c r="G222" s="18">
        <f t="shared" si="9"/>
        <v>41873202.020202018</v>
      </c>
      <c r="H222" s="18">
        <f t="shared" si="10"/>
        <v>3127928.1909090905</v>
      </c>
      <c r="J222" s="19">
        <f t="shared" si="11"/>
        <v>0</v>
      </c>
      <c r="K222" s="19">
        <v>691</v>
      </c>
    </row>
    <row r="223" spans="1:11">
      <c r="A223" s="6" t="s">
        <v>483</v>
      </c>
      <c r="B223" s="62">
        <v>5</v>
      </c>
      <c r="C223" s="19" t="s">
        <v>484</v>
      </c>
      <c r="D223" s="18">
        <v>28483</v>
      </c>
      <c r="E223" s="18">
        <v>50673928.850000001</v>
      </c>
      <c r="F223" s="34">
        <v>7.9</v>
      </c>
      <c r="G223" s="18">
        <f t="shared" si="9"/>
        <v>641442137.34177208</v>
      </c>
      <c r="H223" s="18">
        <f t="shared" si="10"/>
        <v>47915727.65943037</v>
      </c>
      <c r="J223" s="19">
        <f t="shared" si="11"/>
        <v>0</v>
      </c>
      <c r="K223" s="19">
        <v>694</v>
      </c>
    </row>
    <row r="224" spans="1:11">
      <c r="A224" s="6" t="s">
        <v>49</v>
      </c>
      <c r="B224" s="62">
        <v>18</v>
      </c>
      <c r="C224" s="19" t="s">
        <v>50</v>
      </c>
      <c r="D224" s="18">
        <v>1164</v>
      </c>
      <c r="E224" s="18">
        <v>1877049.11</v>
      </c>
      <c r="F224" s="34">
        <v>9.3000000000000007</v>
      </c>
      <c r="G224" s="18">
        <f t="shared" si="9"/>
        <v>20183323.763440859</v>
      </c>
      <c r="H224" s="18">
        <f t="shared" si="10"/>
        <v>1507694.2851290321</v>
      </c>
      <c r="J224" s="19">
        <f t="shared" si="11"/>
        <v>0</v>
      </c>
      <c r="K224" s="19">
        <v>697</v>
      </c>
    </row>
    <row r="225" spans="1:11">
      <c r="A225" s="6" t="s">
        <v>329</v>
      </c>
      <c r="B225" s="62">
        <v>19</v>
      </c>
      <c r="C225" s="19" t="s">
        <v>330</v>
      </c>
      <c r="D225" s="18">
        <v>65286</v>
      </c>
      <c r="E225" s="18">
        <v>124559316.48</v>
      </c>
      <c r="F225" s="34">
        <v>8.9</v>
      </c>
      <c r="G225" s="18">
        <f t="shared" si="9"/>
        <v>1399542881.7977529</v>
      </c>
      <c r="H225" s="18">
        <f t="shared" si="10"/>
        <v>104545853.27029213</v>
      </c>
      <c r="J225" s="19">
        <f t="shared" si="11"/>
        <v>0</v>
      </c>
      <c r="K225" s="19">
        <v>698</v>
      </c>
    </row>
    <row r="226" spans="1:11">
      <c r="A226" s="6" t="s">
        <v>413</v>
      </c>
      <c r="B226" s="62">
        <v>9</v>
      </c>
      <c r="C226" s="19" t="s">
        <v>414</v>
      </c>
      <c r="D226" s="18">
        <v>4758</v>
      </c>
      <c r="E226" s="18">
        <v>8638251.6799999997</v>
      </c>
      <c r="F226" s="34">
        <v>8.6</v>
      </c>
      <c r="G226" s="18">
        <f t="shared" si="9"/>
        <v>100444786.97674419</v>
      </c>
      <c r="H226" s="18">
        <f t="shared" si="10"/>
        <v>7503225.5871627899</v>
      </c>
      <c r="J226" s="19">
        <f t="shared" si="11"/>
        <v>0</v>
      </c>
      <c r="K226" s="19">
        <v>700</v>
      </c>
    </row>
    <row r="227" spans="1:11">
      <c r="A227" s="6" t="s">
        <v>575</v>
      </c>
      <c r="B227" s="62">
        <v>6</v>
      </c>
      <c r="C227" s="19" t="s">
        <v>576</v>
      </c>
      <c r="D227" s="18">
        <v>4124</v>
      </c>
      <c r="E227" s="18">
        <v>6798658.7300000004</v>
      </c>
      <c r="F227" s="34">
        <v>9.4</v>
      </c>
      <c r="G227" s="18">
        <f t="shared" si="9"/>
        <v>72326156.70212765</v>
      </c>
      <c r="H227" s="18">
        <f t="shared" si="10"/>
        <v>5402763.9056489347</v>
      </c>
      <c r="J227" s="19">
        <f t="shared" si="11"/>
        <v>0</v>
      </c>
      <c r="K227" s="19">
        <v>702</v>
      </c>
    </row>
    <row r="228" spans="1:11">
      <c r="A228" s="6" t="s">
        <v>87</v>
      </c>
      <c r="B228" s="62">
        <v>2</v>
      </c>
      <c r="C228" s="19" t="s">
        <v>88</v>
      </c>
      <c r="D228" s="18">
        <v>6436</v>
      </c>
      <c r="E228" s="18">
        <v>10941785.539999999</v>
      </c>
      <c r="F228" s="34">
        <v>7.1</v>
      </c>
      <c r="G228" s="18">
        <f t="shared" si="9"/>
        <v>154109655.49295774</v>
      </c>
      <c r="H228" s="18">
        <f t="shared" si="10"/>
        <v>11511991.265323943</v>
      </c>
      <c r="J228" s="19">
        <f t="shared" si="11"/>
        <v>0</v>
      </c>
      <c r="K228" s="19">
        <v>704</v>
      </c>
    </row>
    <row r="229" spans="1:11">
      <c r="A229" s="6" t="s">
        <v>17</v>
      </c>
      <c r="B229" s="62">
        <v>12</v>
      </c>
      <c r="C229" s="19" t="s">
        <v>18</v>
      </c>
      <c r="D229" s="18">
        <v>1902</v>
      </c>
      <c r="E229" s="18">
        <v>2448723.61</v>
      </c>
      <c r="F229" s="34">
        <v>8.9</v>
      </c>
      <c r="G229" s="18">
        <f t="shared" si="9"/>
        <v>27513748.426966291</v>
      </c>
      <c r="H229" s="18">
        <f t="shared" si="10"/>
        <v>2055277.0074943819</v>
      </c>
      <c r="J229" s="19">
        <f t="shared" si="11"/>
        <v>0</v>
      </c>
      <c r="K229" s="19">
        <v>707</v>
      </c>
    </row>
    <row r="230" spans="1:11">
      <c r="A230" s="6" t="s">
        <v>259</v>
      </c>
      <c r="B230" s="62">
        <v>1</v>
      </c>
      <c r="C230" s="19" t="s">
        <v>260</v>
      </c>
      <c r="D230" s="18">
        <v>27209</v>
      </c>
      <c r="E230" s="18">
        <v>53790784.670000002</v>
      </c>
      <c r="F230" s="34">
        <v>9.3000000000000007</v>
      </c>
      <c r="G230" s="18">
        <f t="shared" si="9"/>
        <v>578395534.08602142</v>
      </c>
      <c r="H230" s="18">
        <f t="shared" si="10"/>
        <v>43206146.396225795</v>
      </c>
      <c r="J230" s="19">
        <f t="shared" si="11"/>
        <v>0</v>
      </c>
      <c r="K230" s="19">
        <v>710</v>
      </c>
    </row>
    <row r="231" spans="1:11">
      <c r="A231" s="6" t="s">
        <v>83</v>
      </c>
      <c r="B231" s="62">
        <v>13</v>
      </c>
      <c r="C231" s="19" t="s">
        <v>84</v>
      </c>
      <c r="D231" s="18">
        <v>8847</v>
      </c>
      <c r="E231" s="18">
        <v>13811252.560000001</v>
      </c>
      <c r="F231" s="34">
        <v>9.3000000000000007</v>
      </c>
      <c r="G231" s="18">
        <f t="shared" si="9"/>
        <v>148508092.04301074</v>
      </c>
      <c r="H231" s="18">
        <f t="shared" si="10"/>
        <v>11093554.475612903</v>
      </c>
      <c r="J231" s="19">
        <f t="shared" si="11"/>
        <v>0</v>
      </c>
      <c r="K231" s="19">
        <v>729</v>
      </c>
    </row>
    <row r="232" spans="1:11">
      <c r="A232" s="6" t="s">
        <v>495</v>
      </c>
      <c r="B232" s="62">
        <v>19</v>
      </c>
      <c r="C232" s="19" t="s">
        <v>496</v>
      </c>
      <c r="D232" s="18">
        <v>3344</v>
      </c>
      <c r="E232" s="18">
        <v>5053300.4000000004</v>
      </c>
      <c r="F232" s="34">
        <v>8.6</v>
      </c>
      <c r="G232" s="18">
        <f t="shared" si="9"/>
        <v>58759306.976744197</v>
      </c>
      <c r="H232" s="18">
        <f t="shared" si="10"/>
        <v>4389320.2311627911</v>
      </c>
      <c r="J232" s="19">
        <f t="shared" si="11"/>
        <v>0</v>
      </c>
      <c r="K232" s="19">
        <v>732</v>
      </c>
    </row>
    <row r="233" spans="1:11">
      <c r="A233" s="6" t="s">
        <v>365</v>
      </c>
      <c r="B233" s="62">
        <v>2</v>
      </c>
      <c r="C233" s="19" t="s">
        <v>366</v>
      </c>
      <c r="D233" s="18">
        <v>51100</v>
      </c>
      <c r="E233" s="18">
        <v>84152626.75</v>
      </c>
      <c r="F233" s="34">
        <v>8.1</v>
      </c>
      <c r="G233" s="18">
        <f t="shared" si="9"/>
        <v>1038921317.9012346</v>
      </c>
      <c r="H233" s="18">
        <f t="shared" si="10"/>
        <v>77607422.447222218</v>
      </c>
      <c r="J233" s="19">
        <f t="shared" si="11"/>
        <v>0</v>
      </c>
      <c r="K233" s="19">
        <v>734</v>
      </c>
    </row>
    <row r="234" spans="1:11">
      <c r="A234" s="6" t="s">
        <v>567</v>
      </c>
      <c r="B234" s="62">
        <v>2</v>
      </c>
      <c r="C234" s="19" t="s">
        <v>568</v>
      </c>
      <c r="D234" s="18">
        <v>2974</v>
      </c>
      <c r="E234" s="18">
        <v>5380278.3300000001</v>
      </c>
      <c r="F234" s="34">
        <v>8.8000000000000007</v>
      </c>
      <c r="G234" s="18">
        <f t="shared" si="9"/>
        <v>61139526.477272719</v>
      </c>
      <c r="H234" s="18">
        <f t="shared" si="10"/>
        <v>4567122.6278522722</v>
      </c>
      <c r="J234" s="19">
        <f t="shared" si="11"/>
        <v>0</v>
      </c>
      <c r="K234" s="19">
        <v>738</v>
      </c>
    </row>
    <row r="235" spans="1:11">
      <c r="A235" s="6" t="s">
        <v>533</v>
      </c>
      <c r="B235" s="62">
        <v>9</v>
      </c>
      <c r="C235" s="19" t="s">
        <v>534</v>
      </c>
      <c r="D235" s="18">
        <v>3216</v>
      </c>
      <c r="E235" s="18">
        <v>5022335.28</v>
      </c>
      <c r="F235" s="34">
        <v>8.9</v>
      </c>
      <c r="G235" s="18">
        <f t="shared" si="9"/>
        <v>56430733.483146064</v>
      </c>
      <c r="H235" s="18">
        <f t="shared" si="10"/>
        <v>4215375.7911910107</v>
      </c>
      <c r="J235" s="19">
        <f t="shared" si="11"/>
        <v>0</v>
      </c>
      <c r="K235" s="19">
        <v>739</v>
      </c>
    </row>
    <row r="236" spans="1:11">
      <c r="A236" s="6" t="s">
        <v>525</v>
      </c>
      <c r="B236" s="62">
        <v>10</v>
      </c>
      <c r="C236" s="19" t="s">
        <v>526</v>
      </c>
      <c r="D236" s="18">
        <v>31843</v>
      </c>
      <c r="E236" s="18">
        <v>57401685.240000002</v>
      </c>
      <c r="F236" s="34">
        <v>9.3000000000000007</v>
      </c>
      <c r="G236" s="18">
        <f t="shared" si="9"/>
        <v>617222421.93548381</v>
      </c>
      <c r="H236" s="18">
        <f t="shared" si="10"/>
        <v>46106514.918580636</v>
      </c>
      <c r="J236" s="19">
        <f t="shared" si="11"/>
        <v>0</v>
      </c>
      <c r="K236" s="19">
        <v>740</v>
      </c>
    </row>
    <row r="237" spans="1:11">
      <c r="A237" s="6" t="s">
        <v>233</v>
      </c>
      <c r="B237" s="62">
        <v>19</v>
      </c>
      <c r="C237" s="19" t="s">
        <v>234</v>
      </c>
      <c r="D237" s="18">
        <v>978</v>
      </c>
      <c r="E237" s="18">
        <v>1526766.89</v>
      </c>
      <c r="F237" s="34">
        <v>9.1</v>
      </c>
      <c r="G237" s="18">
        <f t="shared" si="9"/>
        <v>16777658.131868131</v>
      </c>
      <c r="H237" s="18">
        <f t="shared" si="10"/>
        <v>1253291.0624505493</v>
      </c>
      <c r="J237" s="19">
        <f t="shared" si="11"/>
        <v>0</v>
      </c>
      <c r="K237" s="19">
        <v>742</v>
      </c>
    </row>
    <row r="238" spans="1:11">
      <c r="A238" s="6" t="s">
        <v>403</v>
      </c>
      <c r="B238" s="62">
        <v>14</v>
      </c>
      <c r="C238" s="19" t="s">
        <v>404</v>
      </c>
      <c r="D238" s="18">
        <v>66160</v>
      </c>
      <c r="E238" s="18">
        <v>117825029.01000001</v>
      </c>
      <c r="F238" s="34">
        <v>8.4</v>
      </c>
      <c r="G238" s="18">
        <f t="shared" si="9"/>
        <v>1402678916.7857141</v>
      </c>
      <c r="H238" s="18">
        <f t="shared" si="10"/>
        <v>104780115.08389284</v>
      </c>
      <c r="J238" s="19">
        <f t="shared" si="11"/>
        <v>0</v>
      </c>
      <c r="K238" s="19">
        <v>743</v>
      </c>
    </row>
    <row r="239" spans="1:11">
      <c r="A239" s="6" t="s">
        <v>541</v>
      </c>
      <c r="B239" s="62">
        <v>17</v>
      </c>
      <c r="C239" s="19" t="s">
        <v>542</v>
      </c>
      <c r="D239" s="18">
        <v>4713</v>
      </c>
      <c r="E239" s="18">
        <v>6892201.8099999996</v>
      </c>
      <c r="F239" s="34">
        <v>9.6</v>
      </c>
      <c r="G239" s="18">
        <f t="shared" si="9"/>
        <v>71793768.854166672</v>
      </c>
      <c r="H239" s="18">
        <f t="shared" si="10"/>
        <v>5362994.5334062502</v>
      </c>
      <c r="J239" s="19">
        <f t="shared" si="11"/>
        <v>0</v>
      </c>
      <c r="K239" s="19">
        <v>746</v>
      </c>
    </row>
    <row r="240" spans="1:11">
      <c r="A240" s="6" t="s">
        <v>23</v>
      </c>
      <c r="B240" s="62">
        <v>4</v>
      </c>
      <c r="C240" s="19" t="s">
        <v>24</v>
      </c>
      <c r="D240" s="18">
        <v>1283</v>
      </c>
      <c r="E240" s="18">
        <v>1797926.25</v>
      </c>
      <c r="F240" s="34">
        <v>9.4</v>
      </c>
      <c r="G240" s="18">
        <f t="shared" si="9"/>
        <v>19126875</v>
      </c>
      <c r="H240" s="18">
        <f t="shared" si="10"/>
        <v>1428777.5625</v>
      </c>
      <c r="J240" s="19">
        <f t="shared" si="11"/>
        <v>0</v>
      </c>
      <c r="K240" s="19">
        <v>747</v>
      </c>
    </row>
    <row r="241" spans="1:11">
      <c r="A241" s="6" t="s">
        <v>297</v>
      </c>
      <c r="B241" s="62">
        <v>17</v>
      </c>
      <c r="C241" s="19" t="s">
        <v>298</v>
      </c>
      <c r="D241" s="18">
        <v>4837</v>
      </c>
      <c r="E241" s="18">
        <v>7803339.9800000004</v>
      </c>
      <c r="F241" s="34">
        <v>9.4</v>
      </c>
      <c r="G241" s="18">
        <f t="shared" si="9"/>
        <v>83014255.106382981</v>
      </c>
      <c r="H241" s="18">
        <f t="shared" si="10"/>
        <v>6201164.8564468082</v>
      </c>
      <c r="J241" s="19">
        <f t="shared" si="11"/>
        <v>0</v>
      </c>
      <c r="K241" s="19">
        <v>748</v>
      </c>
    </row>
    <row r="242" spans="1:11">
      <c r="A242" s="6" t="s">
        <v>551</v>
      </c>
      <c r="B242" s="62">
        <v>11</v>
      </c>
      <c r="C242" s="19" t="s">
        <v>552</v>
      </c>
      <c r="D242" s="18">
        <v>21290</v>
      </c>
      <c r="E242" s="18">
        <v>43517716.460000001</v>
      </c>
      <c r="F242" s="34">
        <v>9.4</v>
      </c>
      <c r="G242" s="18">
        <f t="shared" si="9"/>
        <v>462954430.42553192</v>
      </c>
      <c r="H242" s="18">
        <f t="shared" si="10"/>
        <v>34582695.952787235</v>
      </c>
      <c r="J242" s="19">
        <f t="shared" si="11"/>
        <v>0</v>
      </c>
      <c r="K242" s="19">
        <v>749</v>
      </c>
    </row>
    <row r="243" spans="1:11">
      <c r="A243" s="6" t="s">
        <v>171</v>
      </c>
      <c r="B243" s="62">
        <v>19</v>
      </c>
      <c r="C243" s="19" t="s">
        <v>172</v>
      </c>
      <c r="D243" s="18">
        <v>2828</v>
      </c>
      <c r="E243" s="18">
        <v>5487650.6699999999</v>
      </c>
      <c r="F243" s="34">
        <v>9.4</v>
      </c>
      <c r="G243" s="18">
        <f t="shared" si="9"/>
        <v>58379262.44680851</v>
      </c>
      <c r="H243" s="18">
        <f t="shared" si="10"/>
        <v>4360930.9047765955</v>
      </c>
      <c r="J243" s="19">
        <f t="shared" si="11"/>
        <v>0</v>
      </c>
      <c r="K243" s="19">
        <v>751</v>
      </c>
    </row>
    <row r="244" spans="1:11">
      <c r="A244" s="6" t="s">
        <v>437</v>
      </c>
      <c r="B244" s="62">
        <v>1</v>
      </c>
      <c r="C244" s="19" t="s">
        <v>438</v>
      </c>
      <c r="D244" s="18">
        <v>22595</v>
      </c>
      <c r="E244" s="18">
        <v>41394080.630000003</v>
      </c>
      <c r="F244" s="34">
        <v>6.6</v>
      </c>
      <c r="G244" s="18">
        <f t="shared" si="9"/>
        <v>627183039.84848499</v>
      </c>
      <c r="H244" s="18">
        <f t="shared" si="10"/>
        <v>46850573.076681823</v>
      </c>
      <c r="J244" s="19">
        <f t="shared" si="11"/>
        <v>0</v>
      </c>
      <c r="K244" s="19">
        <v>753</v>
      </c>
    </row>
    <row r="245" spans="1:11">
      <c r="A245" s="6" t="s">
        <v>425</v>
      </c>
      <c r="B245" s="62">
        <v>1</v>
      </c>
      <c r="C245" s="19" t="s">
        <v>426</v>
      </c>
      <c r="D245" s="18">
        <v>6158</v>
      </c>
      <c r="E245" s="18">
        <v>14156421.52</v>
      </c>
      <c r="F245" s="34">
        <v>8.6</v>
      </c>
      <c r="G245" s="18">
        <f t="shared" si="9"/>
        <v>164609552.55813953</v>
      </c>
      <c r="H245" s="18">
        <f t="shared" si="10"/>
        <v>12296333.576093024</v>
      </c>
      <c r="J245" s="19">
        <f t="shared" si="11"/>
        <v>0</v>
      </c>
      <c r="K245" s="19">
        <v>755</v>
      </c>
    </row>
    <row r="246" spans="1:11">
      <c r="A246" s="6" t="s">
        <v>493</v>
      </c>
      <c r="B246" s="62">
        <v>19</v>
      </c>
      <c r="C246" s="19" t="s">
        <v>494</v>
      </c>
      <c r="D246" s="18">
        <v>8126</v>
      </c>
      <c r="E246" s="18">
        <v>13965152.699999999</v>
      </c>
      <c r="F246" s="34">
        <v>8</v>
      </c>
      <c r="G246" s="18">
        <f t="shared" si="9"/>
        <v>174564408.75</v>
      </c>
      <c r="H246" s="18">
        <f t="shared" si="10"/>
        <v>13039961.333625</v>
      </c>
      <c r="J246" s="19">
        <f t="shared" si="11"/>
        <v>0</v>
      </c>
      <c r="K246" s="19">
        <v>758</v>
      </c>
    </row>
    <row r="247" spans="1:11">
      <c r="A247" s="6" t="s">
        <v>111</v>
      </c>
      <c r="B247" s="62">
        <v>14</v>
      </c>
      <c r="C247" s="19" t="s">
        <v>112</v>
      </c>
      <c r="D247" s="18">
        <v>1873</v>
      </c>
      <c r="E247" s="18">
        <v>2478210.66</v>
      </c>
      <c r="F247" s="34">
        <v>9.1</v>
      </c>
      <c r="G247" s="18">
        <f t="shared" si="9"/>
        <v>27233084.175824177</v>
      </c>
      <c r="H247" s="18">
        <f t="shared" si="10"/>
        <v>2034311.3879340661</v>
      </c>
      <c r="J247" s="19">
        <f t="shared" si="11"/>
        <v>0</v>
      </c>
      <c r="K247" s="19">
        <v>759</v>
      </c>
    </row>
    <row r="248" spans="1:11">
      <c r="A248" s="6" t="s">
        <v>153</v>
      </c>
      <c r="B248" s="62">
        <v>2</v>
      </c>
      <c r="C248" s="19" t="s">
        <v>154</v>
      </c>
      <c r="D248" s="18">
        <v>8410</v>
      </c>
      <c r="E248" s="18">
        <v>12819581.380000001</v>
      </c>
      <c r="F248" s="34">
        <v>8.1999999999999993</v>
      </c>
      <c r="G248" s="18">
        <f t="shared" si="9"/>
        <v>156336358.29268295</v>
      </c>
      <c r="H248" s="18">
        <f t="shared" si="10"/>
        <v>11678325.964463415</v>
      </c>
      <c r="J248" s="19">
        <f t="shared" si="11"/>
        <v>0</v>
      </c>
      <c r="K248" s="19">
        <v>761</v>
      </c>
    </row>
    <row r="249" spans="1:11">
      <c r="A249" s="6" t="s">
        <v>141</v>
      </c>
      <c r="B249" s="62">
        <v>11</v>
      </c>
      <c r="C249" s="19" t="s">
        <v>142</v>
      </c>
      <c r="D249" s="18">
        <v>3637</v>
      </c>
      <c r="E249" s="18">
        <v>5077226.79</v>
      </c>
      <c r="F249" s="34">
        <v>8.6</v>
      </c>
      <c r="G249" s="18">
        <f t="shared" si="9"/>
        <v>59037520.813953489</v>
      </c>
      <c r="H249" s="18">
        <f t="shared" si="10"/>
        <v>4410102.8048023256</v>
      </c>
      <c r="J249" s="19">
        <f t="shared" si="11"/>
        <v>0</v>
      </c>
      <c r="K249" s="19">
        <v>762</v>
      </c>
    </row>
    <row r="250" spans="1:11">
      <c r="A250" s="6" t="s">
        <v>553</v>
      </c>
      <c r="B250" s="62">
        <v>18</v>
      </c>
      <c r="C250" s="19" t="s">
        <v>554</v>
      </c>
      <c r="D250" s="18">
        <v>10274</v>
      </c>
      <c r="E250" s="18">
        <v>15860520.59</v>
      </c>
      <c r="F250" s="34">
        <v>7.5</v>
      </c>
      <c r="G250" s="18">
        <f t="shared" si="9"/>
        <v>211473607.86666667</v>
      </c>
      <c r="H250" s="18">
        <f t="shared" si="10"/>
        <v>15797078.507639999</v>
      </c>
      <c r="J250" s="19">
        <f t="shared" si="11"/>
        <v>0</v>
      </c>
      <c r="K250" s="19">
        <v>765</v>
      </c>
    </row>
    <row r="251" spans="1:11">
      <c r="A251" s="6" t="s">
        <v>243</v>
      </c>
      <c r="B251" s="62">
        <v>10</v>
      </c>
      <c r="C251" s="19" t="s">
        <v>244</v>
      </c>
      <c r="D251" s="18">
        <v>2368</v>
      </c>
      <c r="E251" s="18">
        <v>3155223.92</v>
      </c>
      <c r="F251" s="34">
        <v>8.4</v>
      </c>
      <c r="G251" s="18">
        <f t="shared" si="9"/>
        <v>37562189.523809522</v>
      </c>
      <c r="H251" s="18">
        <f t="shared" si="10"/>
        <v>2805895.5574285709</v>
      </c>
      <c r="J251" s="19">
        <f t="shared" si="11"/>
        <v>0</v>
      </c>
      <c r="K251" s="19">
        <v>768</v>
      </c>
    </row>
    <row r="252" spans="1:11">
      <c r="A252" s="6" t="s">
        <v>265</v>
      </c>
      <c r="B252" s="62">
        <v>18</v>
      </c>
      <c r="C252" s="19" t="s">
        <v>266</v>
      </c>
      <c r="D252" s="18">
        <v>7172</v>
      </c>
      <c r="E252" s="18">
        <v>10711892.810000001</v>
      </c>
      <c r="F252" s="34">
        <v>8.9</v>
      </c>
      <c r="G252" s="18">
        <f t="shared" si="9"/>
        <v>120358346.17977528</v>
      </c>
      <c r="H252" s="18">
        <f t="shared" si="10"/>
        <v>8990768.4596292134</v>
      </c>
      <c r="J252" s="19">
        <f t="shared" si="11"/>
        <v>0</v>
      </c>
      <c r="K252" s="19">
        <v>777</v>
      </c>
    </row>
    <row r="253" spans="1:11">
      <c r="A253" s="6" t="s">
        <v>327</v>
      </c>
      <c r="B253" s="62">
        <v>11</v>
      </c>
      <c r="C253" s="19" t="s">
        <v>328</v>
      </c>
      <c r="D253" s="18">
        <v>6708</v>
      </c>
      <c r="E253" s="18">
        <v>10788492.720000001</v>
      </c>
      <c r="F253" s="34">
        <v>9.1</v>
      </c>
      <c r="G253" s="18">
        <f t="shared" si="9"/>
        <v>118554865.05494507</v>
      </c>
      <c r="H253" s="18">
        <f t="shared" si="10"/>
        <v>8856048.4196043964</v>
      </c>
      <c r="J253" s="19">
        <f t="shared" si="11"/>
        <v>0</v>
      </c>
      <c r="K253" s="19">
        <v>778</v>
      </c>
    </row>
    <row r="254" spans="1:11">
      <c r="A254" s="6" t="s">
        <v>443</v>
      </c>
      <c r="B254" s="62">
        <v>7</v>
      </c>
      <c r="C254" s="19" t="s">
        <v>444</v>
      </c>
      <c r="D254" s="18">
        <v>3496</v>
      </c>
      <c r="E254" s="18">
        <v>3738467.65</v>
      </c>
      <c r="F254" s="34">
        <v>6.4</v>
      </c>
      <c r="G254" s="18">
        <f t="shared" si="9"/>
        <v>58413557.03125</v>
      </c>
      <c r="H254" s="18">
        <f t="shared" si="10"/>
        <v>4363492.7102343747</v>
      </c>
      <c r="J254" s="19">
        <f t="shared" si="11"/>
        <v>0</v>
      </c>
      <c r="K254" s="19">
        <v>781</v>
      </c>
    </row>
    <row r="255" spans="1:11">
      <c r="A255" s="6" t="s">
        <v>77</v>
      </c>
      <c r="B255" s="62">
        <v>4</v>
      </c>
      <c r="C255" s="19" t="s">
        <v>78</v>
      </c>
      <c r="D255" s="18">
        <v>6377</v>
      </c>
      <c r="E255" s="18">
        <v>11973520.25</v>
      </c>
      <c r="F255" s="34">
        <v>8.9</v>
      </c>
      <c r="G255" s="18">
        <f t="shared" si="9"/>
        <v>134533935.39325842</v>
      </c>
      <c r="H255" s="18">
        <f t="shared" si="10"/>
        <v>10049684.973876404</v>
      </c>
      <c r="J255" s="19">
        <f t="shared" si="11"/>
        <v>0</v>
      </c>
      <c r="K255" s="19">
        <v>783</v>
      </c>
    </row>
    <row r="256" spans="1:11">
      <c r="A256" s="6" t="s">
        <v>195</v>
      </c>
      <c r="B256" s="62">
        <v>18</v>
      </c>
      <c r="C256" s="19" t="s">
        <v>196</v>
      </c>
      <c r="D256" s="18">
        <v>2589</v>
      </c>
      <c r="E256" s="18">
        <v>3499726.38</v>
      </c>
      <c r="F256" s="34">
        <v>8.3000000000000007</v>
      </c>
      <c r="G256" s="18">
        <f t="shared" si="9"/>
        <v>42165378.072289154</v>
      </c>
      <c r="H256" s="18">
        <f t="shared" si="10"/>
        <v>3149753.7420000001</v>
      </c>
      <c r="J256" s="19">
        <f t="shared" si="11"/>
        <v>0</v>
      </c>
      <c r="K256" s="19">
        <v>785</v>
      </c>
    </row>
    <row r="257" spans="1:11">
      <c r="A257" s="6" t="s">
        <v>295</v>
      </c>
      <c r="B257" s="62">
        <v>6</v>
      </c>
      <c r="C257" s="19" t="s">
        <v>296</v>
      </c>
      <c r="D257" s="18">
        <v>23515</v>
      </c>
      <c r="E257" s="18">
        <v>39411761.899999999</v>
      </c>
      <c r="F257" s="34">
        <v>8.9</v>
      </c>
      <c r="G257" s="18">
        <f t="shared" si="9"/>
        <v>442828785.39325839</v>
      </c>
      <c r="H257" s="18">
        <f t="shared" si="10"/>
        <v>33079310.2688764</v>
      </c>
      <c r="J257" s="19">
        <f t="shared" si="11"/>
        <v>0</v>
      </c>
      <c r="K257" s="19">
        <v>790</v>
      </c>
    </row>
    <row r="258" spans="1:11">
      <c r="A258" s="6" t="s">
        <v>267</v>
      </c>
      <c r="B258" s="62">
        <v>17</v>
      </c>
      <c r="C258" s="19" t="s">
        <v>268</v>
      </c>
      <c r="D258" s="18">
        <v>4931</v>
      </c>
      <c r="E258" s="18">
        <v>6963693.3099999996</v>
      </c>
      <c r="F258" s="34">
        <v>9.1</v>
      </c>
      <c r="G258" s="18">
        <f t="shared" si="9"/>
        <v>76524102.307692304</v>
      </c>
      <c r="H258" s="18">
        <f t="shared" si="10"/>
        <v>5716350.4423846146</v>
      </c>
      <c r="J258" s="19">
        <f t="shared" si="11"/>
        <v>0</v>
      </c>
      <c r="K258" s="19">
        <v>791</v>
      </c>
    </row>
    <row r="259" spans="1:11">
      <c r="A259" s="6" t="s">
        <v>361</v>
      </c>
      <c r="B259" s="62">
        <v>9</v>
      </c>
      <c r="C259" s="19" t="s">
        <v>362</v>
      </c>
      <c r="D259" s="18">
        <v>4625</v>
      </c>
      <c r="E259" s="18">
        <v>8760861.7799999993</v>
      </c>
      <c r="F259" s="34">
        <v>8.4</v>
      </c>
      <c r="G259" s="18">
        <f t="shared" si="9"/>
        <v>104295973.57142855</v>
      </c>
      <c r="H259" s="18">
        <f t="shared" si="10"/>
        <v>7790909.2257857118</v>
      </c>
      <c r="J259" s="19">
        <f t="shared" si="11"/>
        <v>0</v>
      </c>
      <c r="K259" s="19">
        <v>831</v>
      </c>
    </row>
    <row r="260" spans="1:11">
      <c r="A260" s="6" t="s">
        <v>207</v>
      </c>
      <c r="B260" s="62">
        <v>17</v>
      </c>
      <c r="C260" s="19" t="s">
        <v>208</v>
      </c>
      <c r="D260" s="18">
        <v>3731</v>
      </c>
      <c r="E260" s="18">
        <v>4712987.37</v>
      </c>
      <c r="F260" s="34">
        <v>7.9</v>
      </c>
      <c r="G260" s="18">
        <f t="shared" si="9"/>
        <v>59658067.974683538</v>
      </c>
      <c r="H260" s="18">
        <f t="shared" si="10"/>
        <v>4456457.6777088605</v>
      </c>
      <c r="J260" s="19">
        <f t="shared" si="11"/>
        <v>0</v>
      </c>
      <c r="K260" s="19">
        <v>832</v>
      </c>
    </row>
    <row r="261" spans="1:11">
      <c r="A261" s="6" t="s">
        <v>555</v>
      </c>
      <c r="B261" s="62">
        <v>2</v>
      </c>
      <c r="C261" s="19" t="s">
        <v>556</v>
      </c>
      <c r="D261" s="18">
        <v>1705</v>
      </c>
      <c r="E261" s="18">
        <v>2274134.81</v>
      </c>
      <c r="F261" s="34">
        <v>6.9</v>
      </c>
      <c r="G261" s="18">
        <f t="shared" si="9"/>
        <v>32958475.507246375</v>
      </c>
      <c r="H261" s="18">
        <f t="shared" si="10"/>
        <v>2461998.1203913041</v>
      </c>
      <c r="J261" s="19">
        <f t="shared" si="11"/>
        <v>0</v>
      </c>
      <c r="K261" s="19">
        <v>833</v>
      </c>
    </row>
    <row r="262" spans="1:11">
      <c r="A262" s="6" t="s">
        <v>161</v>
      </c>
      <c r="B262" s="62">
        <v>5</v>
      </c>
      <c r="C262" s="19" t="s">
        <v>162</v>
      </c>
      <c r="D262" s="18">
        <v>5844</v>
      </c>
      <c r="E262" s="18">
        <v>10382751.98</v>
      </c>
      <c r="F262" s="34">
        <v>8.6</v>
      </c>
      <c r="G262" s="18">
        <f t="shared" si="9"/>
        <v>120729674.18604651</v>
      </c>
      <c r="H262" s="18">
        <f t="shared" si="10"/>
        <v>9018506.6616976745</v>
      </c>
      <c r="J262" s="19">
        <f t="shared" si="11"/>
        <v>0</v>
      </c>
      <c r="K262" s="19">
        <v>834</v>
      </c>
    </row>
    <row r="263" spans="1:11" s="35" customFormat="1">
      <c r="A263" s="6" t="s">
        <v>569</v>
      </c>
      <c r="B263" s="63">
        <v>6</v>
      </c>
      <c r="C263" s="35" t="s">
        <v>570</v>
      </c>
      <c r="D263" s="36">
        <v>255050</v>
      </c>
      <c r="E263" s="36">
        <v>436031519.31999999</v>
      </c>
      <c r="F263" s="37">
        <v>7.6</v>
      </c>
      <c r="G263" s="36">
        <f t="shared" si="9"/>
        <v>5737256833.1578951</v>
      </c>
      <c r="H263" s="36">
        <f t="shared" si="10"/>
        <v>428573085.43689477</v>
      </c>
      <c r="J263" s="19">
        <f t="shared" si="11"/>
        <v>0</v>
      </c>
      <c r="K263" s="19">
        <v>837</v>
      </c>
    </row>
    <row r="264" spans="1:11">
      <c r="A264" s="6" t="s">
        <v>19</v>
      </c>
      <c r="B264" s="62">
        <v>11</v>
      </c>
      <c r="C264" s="19" t="s">
        <v>20</v>
      </c>
      <c r="D264" s="18">
        <v>1412</v>
      </c>
      <c r="E264" s="18">
        <v>2212644.6</v>
      </c>
      <c r="F264" s="34">
        <v>9.9</v>
      </c>
      <c r="G264" s="18">
        <f t="shared" si="9"/>
        <v>22349945.454545453</v>
      </c>
      <c r="H264" s="18">
        <f t="shared" si="10"/>
        <v>1669540.9254545453</v>
      </c>
      <c r="J264" s="19">
        <f t="shared" si="11"/>
        <v>0</v>
      </c>
      <c r="K264" s="19">
        <v>844</v>
      </c>
    </row>
    <row r="265" spans="1:11">
      <c r="A265" s="6" t="s">
        <v>517</v>
      </c>
      <c r="B265" s="62">
        <v>19</v>
      </c>
      <c r="C265" s="19" t="s">
        <v>518</v>
      </c>
      <c r="D265" s="18">
        <v>2831</v>
      </c>
      <c r="E265" s="18">
        <v>3618802.43</v>
      </c>
      <c r="F265" s="34">
        <v>6.9</v>
      </c>
      <c r="G265" s="18">
        <f t="shared" si="9"/>
        <v>52446412.028985508</v>
      </c>
      <c r="H265" s="18">
        <f t="shared" si="10"/>
        <v>3917746.9785652175</v>
      </c>
      <c r="J265" s="19">
        <f t="shared" si="11"/>
        <v>0</v>
      </c>
      <c r="K265" s="19">
        <v>845</v>
      </c>
    </row>
    <row r="266" spans="1:11">
      <c r="A266" s="6" t="s">
        <v>283</v>
      </c>
      <c r="B266" s="62">
        <v>14</v>
      </c>
      <c r="C266" s="19" t="s">
        <v>284</v>
      </c>
      <c r="D266" s="18">
        <v>4758</v>
      </c>
      <c r="E266" s="18">
        <v>7803911.4199999999</v>
      </c>
      <c r="F266" s="34">
        <v>9.6999999999999993</v>
      </c>
      <c r="G266" s="18">
        <f t="shared" si="9"/>
        <v>80452695.051546395</v>
      </c>
      <c r="H266" s="18">
        <f t="shared" si="10"/>
        <v>6009816.3203505157</v>
      </c>
      <c r="J266" s="19">
        <f t="shared" si="11"/>
        <v>0</v>
      </c>
      <c r="K266" s="19">
        <v>846</v>
      </c>
    </row>
    <row r="267" spans="1:11">
      <c r="A267" s="6" t="s">
        <v>113</v>
      </c>
      <c r="B267" s="62">
        <v>12</v>
      </c>
      <c r="C267" s="19" t="s">
        <v>114</v>
      </c>
      <c r="D267" s="18">
        <v>4066</v>
      </c>
      <c r="E267" s="18">
        <v>5889677.5700000003</v>
      </c>
      <c r="F267" s="34">
        <v>9.1</v>
      </c>
      <c r="G267" s="18">
        <f t="shared" ref="G267:G302" si="12">E267*100/F267</f>
        <v>64721731.538461544</v>
      </c>
      <c r="H267" s="18">
        <f t="shared" ref="H267:H302" si="13">G267*$F$10/100</f>
        <v>4834713.3459230773</v>
      </c>
      <c r="J267" s="19">
        <f t="shared" si="11"/>
        <v>0</v>
      </c>
      <c r="K267" s="19">
        <v>848</v>
      </c>
    </row>
    <row r="268" spans="1:11">
      <c r="A268" s="6" t="s">
        <v>383</v>
      </c>
      <c r="B268" s="62">
        <v>16</v>
      </c>
      <c r="C268" s="19" t="s">
        <v>384</v>
      </c>
      <c r="D268" s="18">
        <v>2849</v>
      </c>
      <c r="E268" s="18">
        <v>4362672.66</v>
      </c>
      <c r="F268" s="34">
        <v>9.5</v>
      </c>
      <c r="G268" s="18">
        <f t="shared" si="12"/>
        <v>45922870.105263159</v>
      </c>
      <c r="H268" s="18">
        <f t="shared" si="13"/>
        <v>3430438.3968631579</v>
      </c>
      <c r="J268" s="19">
        <f t="shared" ref="J268:J302" si="14">A268-K268</f>
        <v>0</v>
      </c>
      <c r="K268" s="19">
        <v>849</v>
      </c>
    </row>
    <row r="269" spans="1:11">
      <c r="A269" s="6" t="s">
        <v>143</v>
      </c>
      <c r="B269" s="62">
        <v>13</v>
      </c>
      <c r="C269" s="19" t="s">
        <v>144</v>
      </c>
      <c r="D269" s="18">
        <v>2368</v>
      </c>
      <c r="E269" s="18">
        <v>4055701.54</v>
      </c>
      <c r="F269" s="34">
        <v>9.4</v>
      </c>
      <c r="G269" s="18">
        <f t="shared" si="12"/>
        <v>43145761.063829787</v>
      </c>
      <c r="H269" s="18">
        <f t="shared" si="13"/>
        <v>3222988.3514680848</v>
      </c>
      <c r="J269" s="19">
        <f t="shared" si="14"/>
        <v>0</v>
      </c>
      <c r="K269" s="19">
        <v>850</v>
      </c>
    </row>
    <row r="270" spans="1:11">
      <c r="A270" s="6" t="s">
        <v>225</v>
      </c>
      <c r="B270" s="62">
        <v>19</v>
      </c>
      <c r="C270" s="19" t="s">
        <v>226</v>
      </c>
      <c r="D270" s="18">
        <v>21018</v>
      </c>
      <c r="E270" s="18">
        <v>37748405.829999998</v>
      </c>
      <c r="F270" s="34">
        <v>8.4</v>
      </c>
      <c r="G270" s="18">
        <f t="shared" si="12"/>
        <v>449385783.69047618</v>
      </c>
      <c r="H270" s="18">
        <f t="shared" si="13"/>
        <v>33569118.04167857</v>
      </c>
      <c r="J270" s="19">
        <f t="shared" si="14"/>
        <v>0</v>
      </c>
      <c r="K270" s="19">
        <v>851</v>
      </c>
    </row>
    <row r="271" spans="1:11">
      <c r="A271" s="6" t="s">
        <v>511</v>
      </c>
      <c r="B271" s="62">
        <v>2</v>
      </c>
      <c r="C271" s="19" t="s">
        <v>512</v>
      </c>
      <c r="D271" s="18">
        <v>201863</v>
      </c>
      <c r="E271" s="18">
        <v>300677894.95999998</v>
      </c>
      <c r="F271" s="34">
        <v>6.9</v>
      </c>
      <c r="G271" s="18">
        <f t="shared" si="12"/>
        <v>4357650651.594202</v>
      </c>
      <c r="H271" s="18">
        <f t="shared" si="13"/>
        <v>325516503.67408687</v>
      </c>
      <c r="J271" s="19">
        <f t="shared" si="14"/>
        <v>0</v>
      </c>
      <c r="K271" s="19">
        <v>853</v>
      </c>
    </row>
    <row r="272" spans="1:11">
      <c r="A272" s="6" t="s">
        <v>579</v>
      </c>
      <c r="B272" s="62">
        <v>19</v>
      </c>
      <c r="C272" s="19" t="s">
        <v>580</v>
      </c>
      <c r="D272" s="18">
        <v>3253</v>
      </c>
      <c r="E272" s="18">
        <v>5258387.22</v>
      </c>
      <c r="F272" s="34">
        <v>9</v>
      </c>
      <c r="G272" s="18">
        <f t="shared" si="12"/>
        <v>58426524.666666664</v>
      </c>
      <c r="H272" s="18">
        <f t="shared" si="13"/>
        <v>4364461.3925999999</v>
      </c>
      <c r="J272" s="19">
        <f t="shared" si="14"/>
        <v>0</v>
      </c>
      <c r="K272" s="19">
        <v>854</v>
      </c>
    </row>
    <row r="273" spans="1:11">
      <c r="A273" s="6" t="s">
        <v>247</v>
      </c>
      <c r="B273" s="62">
        <v>11</v>
      </c>
      <c r="C273" s="19" t="s">
        <v>248</v>
      </c>
      <c r="D273" s="18">
        <v>2313</v>
      </c>
      <c r="E273" s="18">
        <v>3480682.8</v>
      </c>
      <c r="F273" s="34">
        <v>9.4</v>
      </c>
      <c r="G273" s="18">
        <f t="shared" si="12"/>
        <v>37028540.425531916</v>
      </c>
      <c r="H273" s="18">
        <f t="shared" si="13"/>
        <v>2766031.969787234</v>
      </c>
      <c r="J273" s="19">
        <f t="shared" si="14"/>
        <v>0</v>
      </c>
      <c r="K273" s="19">
        <v>857</v>
      </c>
    </row>
    <row r="274" spans="1:11">
      <c r="A274" s="6" t="s">
        <v>549</v>
      </c>
      <c r="B274" s="62">
        <v>1</v>
      </c>
      <c r="C274" s="19" t="s">
        <v>550</v>
      </c>
      <c r="D274" s="18">
        <v>41338</v>
      </c>
      <c r="E274" s="18">
        <v>80923883.799999997</v>
      </c>
      <c r="F274" s="34">
        <v>7.1</v>
      </c>
      <c r="G274" s="18">
        <f t="shared" si="12"/>
        <v>1139773011.2676058</v>
      </c>
      <c r="H274" s="18">
        <f t="shared" si="13"/>
        <v>85141043.941690147</v>
      </c>
      <c r="J274" s="19">
        <f t="shared" si="14"/>
        <v>0</v>
      </c>
      <c r="K274" s="19">
        <v>858</v>
      </c>
    </row>
    <row r="275" spans="1:11">
      <c r="A275" s="6" t="s">
        <v>303</v>
      </c>
      <c r="B275" s="62">
        <v>17</v>
      </c>
      <c r="C275" s="19" t="s">
        <v>304</v>
      </c>
      <c r="D275" s="18">
        <v>6525</v>
      </c>
      <c r="E275" s="18">
        <v>10708581.91</v>
      </c>
      <c r="F275" s="34">
        <v>9.9</v>
      </c>
      <c r="G275" s="18">
        <f t="shared" si="12"/>
        <v>108167494.04040404</v>
      </c>
      <c r="H275" s="18">
        <f t="shared" si="13"/>
        <v>8080111.8048181804</v>
      </c>
      <c r="J275" s="19">
        <f t="shared" si="14"/>
        <v>0</v>
      </c>
      <c r="K275" s="19">
        <v>859</v>
      </c>
    </row>
    <row r="276" spans="1:11">
      <c r="A276" s="6" t="s">
        <v>337</v>
      </c>
      <c r="B276" s="62">
        <v>4</v>
      </c>
      <c r="C276" s="19" t="s">
        <v>338</v>
      </c>
      <c r="D276" s="18">
        <v>12533</v>
      </c>
      <c r="E276" s="18">
        <v>23848329.09</v>
      </c>
      <c r="F276" s="34">
        <v>8.9</v>
      </c>
      <c r="G276" s="18">
        <f t="shared" si="12"/>
        <v>267958753.8202247</v>
      </c>
      <c r="H276" s="18">
        <f t="shared" si="13"/>
        <v>20016518.910370782</v>
      </c>
      <c r="J276" s="19">
        <f t="shared" si="14"/>
        <v>0</v>
      </c>
      <c r="K276" s="19">
        <v>886</v>
      </c>
    </row>
    <row r="277" spans="1:11">
      <c r="A277" s="6" t="s">
        <v>205</v>
      </c>
      <c r="B277" s="62">
        <v>6</v>
      </c>
      <c r="C277" s="19" t="s">
        <v>206</v>
      </c>
      <c r="D277" s="18">
        <v>4568</v>
      </c>
      <c r="E277" s="18">
        <v>8048919.8700000001</v>
      </c>
      <c r="F277" s="34">
        <v>10.3</v>
      </c>
      <c r="G277" s="18">
        <f t="shared" si="12"/>
        <v>78144853.106796116</v>
      </c>
      <c r="H277" s="18">
        <f t="shared" si="13"/>
        <v>5837420.5270776702</v>
      </c>
      <c r="J277" s="19">
        <f t="shared" si="14"/>
        <v>0</v>
      </c>
      <c r="K277" s="19">
        <v>887</v>
      </c>
    </row>
    <row r="278" spans="1:11">
      <c r="A278" s="6" t="s">
        <v>263</v>
      </c>
      <c r="B278" s="62">
        <v>17</v>
      </c>
      <c r="C278" s="19" t="s">
        <v>264</v>
      </c>
      <c r="D278" s="18">
        <v>2491</v>
      </c>
      <c r="E278" s="18">
        <v>3364290.68</v>
      </c>
      <c r="F278" s="34">
        <v>8.4</v>
      </c>
      <c r="G278" s="18">
        <f t="shared" si="12"/>
        <v>40051079.523809522</v>
      </c>
      <c r="H278" s="18">
        <f t="shared" si="13"/>
        <v>2991815.640428571</v>
      </c>
      <c r="J278" s="19">
        <f t="shared" si="14"/>
        <v>0</v>
      </c>
      <c r="K278" s="19">
        <v>889</v>
      </c>
    </row>
    <row r="279" spans="1:11">
      <c r="A279" s="6" t="s">
        <v>187</v>
      </c>
      <c r="B279" s="62">
        <v>19</v>
      </c>
      <c r="C279" s="19" t="s">
        <v>188</v>
      </c>
      <c r="D279" s="18">
        <v>1139</v>
      </c>
      <c r="E279" s="18">
        <v>1927723.33</v>
      </c>
      <c r="F279" s="34">
        <v>8.4</v>
      </c>
      <c r="G279" s="18">
        <f t="shared" si="12"/>
        <v>22949087.261904761</v>
      </c>
      <c r="H279" s="18">
        <f t="shared" si="13"/>
        <v>1714296.8184642857</v>
      </c>
      <c r="J279" s="19">
        <f t="shared" si="14"/>
        <v>0</v>
      </c>
      <c r="K279" s="19">
        <v>890</v>
      </c>
    </row>
    <row r="280" spans="1:11">
      <c r="A280" s="6" t="s">
        <v>93</v>
      </c>
      <c r="B280" s="62">
        <v>13</v>
      </c>
      <c r="C280" s="19" t="s">
        <v>94</v>
      </c>
      <c r="D280" s="18">
        <v>3615</v>
      </c>
      <c r="E280" s="18">
        <v>5549682.71</v>
      </c>
      <c r="F280" s="34">
        <v>9</v>
      </c>
      <c r="G280" s="18">
        <f t="shared" si="12"/>
        <v>61663141.222222224</v>
      </c>
      <c r="H280" s="18">
        <f t="shared" si="13"/>
        <v>4606236.6492999997</v>
      </c>
      <c r="J280" s="19">
        <f t="shared" si="14"/>
        <v>0</v>
      </c>
      <c r="K280" s="19">
        <v>892</v>
      </c>
    </row>
    <row r="281" spans="1:11">
      <c r="A281" s="6" t="s">
        <v>397</v>
      </c>
      <c r="B281" s="62">
        <v>15</v>
      </c>
      <c r="C281" s="19" t="s">
        <v>398</v>
      </c>
      <c r="D281" s="18">
        <v>7500</v>
      </c>
      <c r="E281" s="18">
        <v>11737405.140000001</v>
      </c>
      <c r="F281" s="34">
        <v>8.6</v>
      </c>
      <c r="G281" s="18">
        <f t="shared" si="12"/>
        <v>136481455.11627907</v>
      </c>
      <c r="H281" s="18">
        <f t="shared" si="13"/>
        <v>10195164.697186045</v>
      </c>
      <c r="J281" s="19">
        <f t="shared" si="14"/>
        <v>0</v>
      </c>
      <c r="K281" s="19">
        <v>893</v>
      </c>
    </row>
    <row r="282" spans="1:11">
      <c r="A282" s="6" t="s">
        <v>343</v>
      </c>
      <c r="B282" s="62">
        <v>2</v>
      </c>
      <c r="C282" s="19" t="s">
        <v>344</v>
      </c>
      <c r="D282" s="18">
        <v>14938</v>
      </c>
      <c r="E282" s="18">
        <v>27078799.420000002</v>
      </c>
      <c r="F282" s="34">
        <v>8.6</v>
      </c>
      <c r="G282" s="18">
        <f t="shared" si="12"/>
        <v>314869760.69767445</v>
      </c>
      <c r="H282" s="18">
        <f t="shared" si="13"/>
        <v>23520771.124116283</v>
      </c>
      <c r="J282" s="19">
        <f t="shared" si="14"/>
        <v>0</v>
      </c>
      <c r="K282" s="19">
        <v>895</v>
      </c>
    </row>
    <row r="283" spans="1:11">
      <c r="A283" s="6" t="s">
        <v>457</v>
      </c>
      <c r="B283" s="62">
        <v>15</v>
      </c>
      <c r="C283" s="19" t="s">
        <v>458</v>
      </c>
      <c r="D283" s="18">
        <v>68956</v>
      </c>
      <c r="E283" s="18">
        <v>129159100.33</v>
      </c>
      <c r="F283" s="34">
        <v>8.4</v>
      </c>
      <c r="G283" s="18">
        <f t="shared" si="12"/>
        <v>1537608337.2619047</v>
      </c>
      <c r="H283" s="18">
        <f t="shared" si="13"/>
        <v>114859342.79346427</v>
      </c>
      <c r="J283" s="19">
        <f t="shared" si="14"/>
        <v>0</v>
      </c>
      <c r="K283" s="19">
        <v>905</v>
      </c>
    </row>
    <row r="284" spans="1:11">
      <c r="A284" s="6" t="s">
        <v>509</v>
      </c>
      <c r="B284" s="62">
        <v>6</v>
      </c>
      <c r="C284" s="19" t="s">
        <v>510</v>
      </c>
      <c r="D284" s="18">
        <v>20694</v>
      </c>
      <c r="E284" s="18">
        <v>40166445.259999998</v>
      </c>
      <c r="F284" s="34">
        <v>8.9</v>
      </c>
      <c r="G284" s="18">
        <f t="shared" si="12"/>
        <v>451308373.70786518</v>
      </c>
      <c r="H284" s="18">
        <f t="shared" si="13"/>
        <v>33712735.515977524</v>
      </c>
      <c r="J284" s="19">
        <f t="shared" si="14"/>
        <v>0</v>
      </c>
      <c r="K284" s="19">
        <v>908</v>
      </c>
    </row>
    <row r="285" spans="1:11">
      <c r="A285" s="6" t="s">
        <v>349</v>
      </c>
      <c r="B285" s="62">
        <v>11</v>
      </c>
      <c r="C285" s="19" t="s">
        <v>350</v>
      </c>
      <c r="D285" s="18">
        <v>19727</v>
      </c>
      <c r="E285" s="18">
        <v>35339026.109999999</v>
      </c>
      <c r="F285" s="34">
        <v>8.8000000000000007</v>
      </c>
      <c r="G285" s="18">
        <f t="shared" si="12"/>
        <v>401579842.15909088</v>
      </c>
      <c r="H285" s="18">
        <f t="shared" si="13"/>
        <v>29998014.209284086</v>
      </c>
      <c r="J285" s="19">
        <f t="shared" si="14"/>
        <v>0</v>
      </c>
      <c r="K285" s="19">
        <v>915</v>
      </c>
    </row>
    <row r="286" spans="1:11">
      <c r="A286" s="6" t="s">
        <v>35</v>
      </c>
      <c r="B286" s="62">
        <v>2</v>
      </c>
      <c r="C286" s="19" t="s">
        <v>36</v>
      </c>
      <c r="D286" s="18">
        <v>2245</v>
      </c>
      <c r="E286" s="18">
        <v>3814799.11</v>
      </c>
      <c r="F286" s="34">
        <v>9.5</v>
      </c>
      <c r="G286" s="18">
        <f t="shared" si="12"/>
        <v>40155780.105263159</v>
      </c>
      <c r="H286" s="18">
        <f t="shared" si="13"/>
        <v>2999636.7738631577</v>
      </c>
      <c r="J286" s="19">
        <f t="shared" si="14"/>
        <v>0</v>
      </c>
      <c r="K286" s="19">
        <v>918</v>
      </c>
    </row>
    <row r="287" spans="1:11">
      <c r="A287" s="6" t="s">
        <v>501</v>
      </c>
      <c r="B287" s="62">
        <v>11</v>
      </c>
      <c r="C287" s="19" t="s">
        <v>502</v>
      </c>
      <c r="D287" s="18">
        <v>1895</v>
      </c>
      <c r="E287" s="18">
        <v>2640803.46</v>
      </c>
      <c r="F287" s="34">
        <v>9.1999999999999993</v>
      </c>
      <c r="G287" s="18">
        <f t="shared" si="12"/>
        <v>28704385.434782609</v>
      </c>
      <c r="H287" s="18">
        <f t="shared" si="13"/>
        <v>2144217.5919782608</v>
      </c>
      <c r="J287" s="19">
        <f t="shared" si="14"/>
        <v>0</v>
      </c>
      <c r="K287" s="19">
        <v>921</v>
      </c>
    </row>
    <row r="288" spans="1:11">
      <c r="A288" s="6" t="s">
        <v>589</v>
      </c>
      <c r="B288" s="62">
        <v>6</v>
      </c>
      <c r="C288" s="19" t="s">
        <v>590</v>
      </c>
      <c r="D288" s="18">
        <v>4469</v>
      </c>
      <c r="E288" s="18">
        <v>9396868.6099999994</v>
      </c>
      <c r="F288" s="34">
        <v>9.3000000000000007</v>
      </c>
      <c r="G288" s="18">
        <f t="shared" si="12"/>
        <v>101041597.95698924</v>
      </c>
      <c r="H288" s="18">
        <f t="shared" si="13"/>
        <v>7547807.3673870955</v>
      </c>
      <c r="J288" s="19">
        <f t="shared" si="14"/>
        <v>0</v>
      </c>
      <c r="K288" s="19">
        <v>922</v>
      </c>
    </row>
    <row r="289" spans="1:11">
      <c r="A289" s="6" t="s">
        <v>103</v>
      </c>
      <c r="B289" s="62">
        <v>16</v>
      </c>
      <c r="C289" s="19" t="s">
        <v>104</v>
      </c>
      <c r="D289" s="18">
        <v>2936</v>
      </c>
      <c r="E289" s="18">
        <v>4831496.76</v>
      </c>
      <c r="F289" s="34">
        <v>9.8000000000000007</v>
      </c>
      <c r="G289" s="18">
        <f t="shared" si="12"/>
        <v>49300987.346938774</v>
      </c>
      <c r="H289" s="18">
        <f t="shared" si="13"/>
        <v>3682783.7548163263</v>
      </c>
      <c r="J289" s="19">
        <f t="shared" si="14"/>
        <v>0</v>
      </c>
      <c r="K289" s="19">
        <v>924</v>
      </c>
    </row>
    <row r="290" spans="1:11">
      <c r="A290" s="6" t="s">
        <v>423</v>
      </c>
      <c r="B290" s="62">
        <v>11</v>
      </c>
      <c r="C290" s="19" t="s">
        <v>424</v>
      </c>
      <c r="D290" s="18">
        <v>3387</v>
      </c>
      <c r="E290" s="18">
        <v>4935143.5</v>
      </c>
      <c r="F290" s="34">
        <v>8.4</v>
      </c>
      <c r="G290" s="18">
        <f t="shared" si="12"/>
        <v>58751708.333333328</v>
      </c>
      <c r="H290" s="18">
        <f t="shared" si="13"/>
        <v>4388752.6124999998</v>
      </c>
      <c r="J290" s="19">
        <f t="shared" si="14"/>
        <v>0</v>
      </c>
      <c r="K290" s="19">
        <v>925</v>
      </c>
    </row>
    <row r="291" spans="1:11">
      <c r="A291" s="6" t="s">
        <v>51</v>
      </c>
      <c r="B291" s="62">
        <v>1</v>
      </c>
      <c r="C291" s="19" t="s">
        <v>52</v>
      </c>
      <c r="D291" s="18">
        <v>28811</v>
      </c>
      <c r="E291" s="18">
        <v>56289562.450000003</v>
      </c>
      <c r="F291" s="34">
        <v>7.8</v>
      </c>
      <c r="G291" s="18">
        <f t="shared" si="12"/>
        <v>721661057.05128205</v>
      </c>
      <c r="H291" s="18">
        <f t="shared" si="13"/>
        <v>53908080.961730763</v>
      </c>
      <c r="J291" s="19">
        <f t="shared" si="14"/>
        <v>0</v>
      </c>
      <c r="K291" s="19">
        <v>927</v>
      </c>
    </row>
    <row r="292" spans="1:11">
      <c r="A292" s="6" t="s">
        <v>481</v>
      </c>
      <c r="B292" s="62">
        <v>13</v>
      </c>
      <c r="C292" s="19" t="s">
        <v>482</v>
      </c>
      <c r="D292" s="18">
        <v>5877</v>
      </c>
      <c r="E292" s="18">
        <v>8325663.0499999998</v>
      </c>
      <c r="F292" s="34">
        <v>8.4</v>
      </c>
      <c r="G292" s="18">
        <f t="shared" si="12"/>
        <v>99115036.309523806</v>
      </c>
      <c r="H292" s="18">
        <f t="shared" si="13"/>
        <v>7403893.2123214277</v>
      </c>
      <c r="J292" s="19">
        <f t="shared" si="14"/>
        <v>0</v>
      </c>
      <c r="K292" s="19">
        <v>931</v>
      </c>
    </row>
    <row r="293" spans="1:11">
      <c r="A293" s="6" t="s">
        <v>325</v>
      </c>
      <c r="B293" s="62">
        <v>14</v>
      </c>
      <c r="C293" s="19" t="s">
        <v>326</v>
      </c>
      <c r="D293" s="18">
        <v>2656</v>
      </c>
      <c r="E293" s="18">
        <v>4584340.92</v>
      </c>
      <c r="F293" s="34">
        <v>9.6</v>
      </c>
      <c r="G293" s="18">
        <f t="shared" si="12"/>
        <v>47753551.25</v>
      </c>
      <c r="H293" s="18">
        <f t="shared" si="13"/>
        <v>3567190.2783749998</v>
      </c>
      <c r="J293" s="19">
        <f t="shared" si="14"/>
        <v>0</v>
      </c>
      <c r="K293" s="19">
        <v>934</v>
      </c>
    </row>
    <row r="294" spans="1:11">
      <c r="A294" s="6" t="s">
        <v>63</v>
      </c>
      <c r="B294" s="62">
        <v>8</v>
      </c>
      <c r="C294" s="19" t="s">
        <v>64</v>
      </c>
      <c r="D294" s="18">
        <v>2927</v>
      </c>
      <c r="E294" s="18">
        <v>5158210.05</v>
      </c>
      <c r="F294" s="34">
        <v>9.9</v>
      </c>
      <c r="G294" s="18">
        <f t="shared" si="12"/>
        <v>52103131.818181813</v>
      </c>
      <c r="H294" s="18">
        <f t="shared" si="13"/>
        <v>3892103.9468181813</v>
      </c>
      <c r="J294" s="19">
        <f t="shared" si="14"/>
        <v>0</v>
      </c>
      <c r="K294" s="19">
        <v>935</v>
      </c>
    </row>
    <row r="295" spans="1:11">
      <c r="A295" s="6" t="s">
        <v>289</v>
      </c>
      <c r="B295" s="62">
        <v>6</v>
      </c>
      <c r="C295" s="19" t="s">
        <v>290</v>
      </c>
      <c r="D295" s="18">
        <v>6275</v>
      </c>
      <c r="E295" s="18">
        <v>9292930.9800000004</v>
      </c>
      <c r="F295" s="34">
        <v>8.6</v>
      </c>
      <c r="G295" s="18">
        <f t="shared" si="12"/>
        <v>108057336.97674419</v>
      </c>
      <c r="H295" s="18">
        <f t="shared" si="13"/>
        <v>8071883.0721627902</v>
      </c>
      <c r="J295" s="19">
        <f t="shared" si="14"/>
        <v>0</v>
      </c>
      <c r="K295" s="19">
        <v>936</v>
      </c>
    </row>
    <row r="296" spans="1:11">
      <c r="A296" s="6" t="s">
        <v>189</v>
      </c>
      <c r="B296" s="62">
        <v>15</v>
      </c>
      <c r="C296" s="19" t="s">
        <v>190</v>
      </c>
      <c r="D296" s="18">
        <v>6291</v>
      </c>
      <c r="E296" s="18">
        <v>10975766.34</v>
      </c>
      <c r="F296" s="34">
        <v>9.1999999999999993</v>
      </c>
      <c r="G296" s="18">
        <f t="shared" si="12"/>
        <v>119301808.04347827</v>
      </c>
      <c r="H296" s="18">
        <f t="shared" si="13"/>
        <v>8911845.0608478263</v>
      </c>
      <c r="J296" s="19">
        <f t="shared" si="14"/>
        <v>0</v>
      </c>
      <c r="K296" s="19">
        <v>946</v>
      </c>
    </row>
    <row r="297" spans="1:11">
      <c r="A297" s="6" t="s">
        <v>571</v>
      </c>
      <c r="B297" s="62">
        <v>19</v>
      </c>
      <c r="C297" s="19" t="s">
        <v>572</v>
      </c>
      <c r="D297" s="18">
        <v>3765</v>
      </c>
      <c r="E297" s="18">
        <v>5629126.29</v>
      </c>
      <c r="F297" s="34">
        <v>8.4</v>
      </c>
      <c r="G297" s="18">
        <f t="shared" si="12"/>
        <v>67013408.214285709</v>
      </c>
      <c r="H297" s="18">
        <f t="shared" si="13"/>
        <v>5005901.5936071426</v>
      </c>
      <c r="J297" s="19">
        <f t="shared" si="14"/>
        <v>0</v>
      </c>
      <c r="K297" s="19">
        <v>976</v>
      </c>
    </row>
    <row r="298" spans="1:11">
      <c r="A298" s="6" t="s">
        <v>179</v>
      </c>
      <c r="B298" s="62">
        <v>17</v>
      </c>
      <c r="C298" s="19" t="s">
        <v>180</v>
      </c>
      <c r="D298" s="18">
        <v>15369</v>
      </c>
      <c r="E298" s="18">
        <v>29895124.539999999</v>
      </c>
      <c r="F298" s="34">
        <v>10.3</v>
      </c>
      <c r="G298" s="18">
        <f t="shared" si="12"/>
        <v>290243927.57281554</v>
      </c>
      <c r="H298" s="18">
        <f t="shared" si="13"/>
        <v>21681221.389689323</v>
      </c>
      <c r="J298" s="19">
        <f t="shared" si="14"/>
        <v>0</v>
      </c>
      <c r="K298" s="19">
        <v>977</v>
      </c>
    </row>
    <row r="299" spans="1:11">
      <c r="A299" s="6" t="s">
        <v>249</v>
      </c>
      <c r="B299" s="62">
        <v>6</v>
      </c>
      <c r="C299" s="19" t="s">
        <v>250</v>
      </c>
      <c r="D299" s="18">
        <v>33677</v>
      </c>
      <c r="E299" s="18">
        <v>64113910.090000004</v>
      </c>
      <c r="F299" s="34">
        <v>8.4</v>
      </c>
      <c r="G299" s="18">
        <f t="shared" si="12"/>
        <v>763260834.40476191</v>
      </c>
      <c r="H299" s="18">
        <f t="shared" si="13"/>
        <v>57015584.330035716</v>
      </c>
      <c r="J299" s="19">
        <f t="shared" si="14"/>
        <v>0</v>
      </c>
      <c r="K299" s="19">
        <v>980</v>
      </c>
    </row>
    <row r="300" spans="1:11">
      <c r="A300" s="6" t="s">
        <v>33</v>
      </c>
      <c r="B300" s="62">
        <v>5</v>
      </c>
      <c r="C300" s="19" t="s">
        <v>34</v>
      </c>
      <c r="D300" s="18">
        <v>2207</v>
      </c>
      <c r="E300" s="18">
        <v>3851265.48</v>
      </c>
      <c r="F300" s="34">
        <v>9.3000000000000007</v>
      </c>
      <c r="G300" s="18">
        <f t="shared" si="12"/>
        <v>41411456.774193548</v>
      </c>
      <c r="H300" s="18">
        <f t="shared" si="13"/>
        <v>3093435.8210322578</v>
      </c>
      <c r="J300" s="19">
        <f t="shared" si="14"/>
        <v>0</v>
      </c>
      <c r="K300" s="19">
        <v>981</v>
      </c>
    </row>
    <row r="301" spans="1:11">
      <c r="A301" s="6" t="s">
        <v>355</v>
      </c>
      <c r="B301" s="62">
        <v>14</v>
      </c>
      <c r="C301" s="19" t="s">
        <v>356</v>
      </c>
      <c r="D301" s="18">
        <v>5316</v>
      </c>
      <c r="E301" s="18">
        <v>9369159.9000000004</v>
      </c>
      <c r="F301" s="34">
        <v>10.1</v>
      </c>
      <c r="G301" s="18">
        <f t="shared" si="12"/>
        <v>92763959.405940592</v>
      </c>
      <c r="H301" s="18">
        <f t="shared" si="13"/>
        <v>6929467.7676237617</v>
      </c>
      <c r="J301" s="19">
        <f t="shared" si="14"/>
        <v>0</v>
      </c>
      <c r="K301" s="19">
        <v>989</v>
      </c>
    </row>
    <row r="302" spans="1:11">
      <c r="A302" s="6" t="s">
        <v>221</v>
      </c>
      <c r="B302" s="62">
        <v>13</v>
      </c>
      <c r="C302" s="19" t="s">
        <v>222</v>
      </c>
      <c r="D302" s="18">
        <v>17971</v>
      </c>
      <c r="E302" s="18">
        <v>32669552.510000002</v>
      </c>
      <c r="F302" s="34">
        <v>9.4</v>
      </c>
      <c r="G302" s="18">
        <f t="shared" si="12"/>
        <v>347548430.95744681</v>
      </c>
      <c r="H302" s="18">
        <f t="shared" si="13"/>
        <v>25961867.792521276</v>
      </c>
      <c r="J302" s="19">
        <f t="shared" si="14"/>
        <v>0</v>
      </c>
      <c r="K302" s="19">
        <v>992</v>
      </c>
    </row>
  </sheetData>
  <autoFilter ref="A10:H10" xr:uid="{87CBF4CB-0E15-4D23-AA88-C52A83BDCBFA}">
    <sortState xmlns:xlrd2="http://schemas.microsoft.com/office/spreadsheetml/2017/richdata2" ref="A11:H302">
      <sortCondition ref="A10"/>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3EF8-BA47-45A3-95BF-003B6CEC55DF}">
  <sheetPr>
    <tabColor theme="9"/>
  </sheetPr>
  <dimension ref="A1:V304"/>
  <sheetViews>
    <sheetView zoomScaleNormal="100" workbookViewId="0">
      <pane xSplit="3" ySplit="10" topLeftCell="D11" activePane="bottomRight" state="frozen"/>
      <selection pane="topRight" activeCell="D1" sqref="D1"/>
      <selection pane="bottomLeft" activeCell="A9" sqref="A9"/>
      <selection pane="bottomRight"/>
    </sheetView>
  </sheetViews>
  <sheetFormatPr defaultColWidth="9.08984375" defaultRowHeight="14"/>
  <cols>
    <col min="1" max="1" width="7.08984375" style="19" customWidth="1"/>
    <col min="2" max="2" width="9.36328125" style="19" customWidth="1"/>
    <col min="3" max="3" width="21.36328125" style="19" bestFit="1" customWidth="1"/>
    <col min="4" max="4" width="12.36328125" style="19" customWidth="1"/>
    <col min="5" max="5" width="11.36328125" style="19" bestFit="1" customWidth="1"/>
    <col min="6" max="7" width="16.453125" style="19" bestFit="1" customWidth="1"/>
    <col min="8" max="8" width="11.6328125" style="19" customWidth="1"/>
    <col min="9" max="10" width="18.54296875" style="19" bestFit="1" customWidth="1"/>
    <col min="11" max="11" width="17.90625" style="19" bestFit="1" customWidth="1"/>
    <col min="12" max="12" width="1.90625" style="19" customWidth="1"/>
    <col min="13" max="14" width="10.90625" style="19" customWidth="1"/>
    <col min="15" max="16" width="16.453125" style="19" bestFit="1" customWidth="1"/>
    <col min="17" max="17" width="13" style="19" bestFit="1" customWidth="1"/>
    <col min="18" max="18" width="18" style="19" bestFit="1" customWidth="1"/>
    <col min="19" max="19" width="20.453125" style="19" bestFit="1" customWidth="1"/>
    <col min="20" max="20" width="17.90625" style="19" bestFit="1" customWidth="1"/>
    <col min="21" max="21" width="0.90625" style="19" customWidth="1"/>
    <col min="22" max="22" width="11.36328125" style="19" bestFit="1" customWidth="1"/>
    <col min="23" max="16384" width="9.08984375" style="19"/>
  </cols>
  <sheetData>
    <row r="1" spans="1:22" ht="30.5">
      <c r="A1" s="52" t="s">
        <v>908</v>
      </c>
      <c r="B1" s="68"/>
    </row>
    <row r="2" spans="1:22">
      <c r="A2" s="19" t="s">
        <v>911</v>
      </c>
      <c r="I2" s="38"/>
      <c r="O2" s="39"/>
      <c r="P2" s="39"/>
      <c r="Q2" s="39"/>
      <c r="R2" s="39"/>
      <c r="S2" s="39"/>
      <c r="T2" s="39"/>
    </row>
    <row r="3" spans="1:22">
      <c r="I3" s="38"/>
      <c r="O3" s="39"/>
      <c r="P3" s="39"/>
      <c r="Q3" s="39"/>
      <c r="R3" s="39"/>
      <c r="S3" s="39"/>
      <c r="T3" s="39"/>
    </row>
    <row r="4" spans="1:22">
      <c r="I4" s="38"/>
      <c r="O4" s="39"/>
      <c r="P4" s="39"/>
      <c r="Q4" s="39"/>
      <c r="R4" s="39"/>
      <c r="S4" s="39"/>
      <c r="T4" s="39"/>
    </row>
    <row r="5" spans="1:22">
      <c r="M5" s="33"/>
      <c r="N5" s="33"/>
      <c r="O5" s="39"/>
      <c r="P5" s="39"/>
      <c r="Q5" s="39"/>
      <c r="R5" s="39"/>
      <c r="S5" s="39"/>
      <c r="T5" s="39"/>
    </row>
    <row r="6" spans="1:22">
      <c r="D6" s="33" t="s">
        <v>912</v>
      </c>
      <c r="M6" s="33" t="s">
        <v>913</v>
      </c>
      <c r="N6" s="33"/>
      <c r="O6" s="39"/>
      <c r="P6" s="39"/>
      <c r="Q6" s="39"/>
      <c r="R6" s="39"/>
      <c r="S6" s="39"/>
      <c r="T6" s="39"/>
    </row>
    <row r="7" spans="1:22">
      <c r="D7" s="38"/>
      <c r="E7" s="38"/>
      <c r="M7" s="33"/>
      <c r="N7" s="33"/>
      <c r="O7" s="39"/>
      <c r="P7" s="39"/>
      <c r="Q7" s="39"/>
      <c r="R7" s="39"/>
      <c r="S7" s="39"/>
      <c r="T7" s="39"/>
    </row>
    <row r="8" spans="1:22" ht="42">
      <c r="D8" s="41" t="s">
        <v>604</v>
      </c>
      <c r="E8" s="41" t="s">
        <v>605</v>
      </c>
      <c r="F8" s="41" t="s">
        <v>606</v>
      </c>
      <c r="G8" s="41" t="s">
        <v>613</v>
      </c>
      <c r="H8" s="41" t="s">
        <v>914</v>
      </c>
      <c r="I8" s="41" t="s">
        <v>915</v>
      </c>
      <c r="J8" s="41" t="s">
        <v>916</v>
      </c>
      <c r="K8" s="41" t="s">
        <v>610</v>
      </c>
      <c r="L8" s="41"/>
      <c r="M8" s="41" t="s">
        <v>604</v>
      </c>
      <c r="N8" s="41" t="s">
        <v>605</v>
      </c>
      <c r="O8" s="41" t="s">
        <v>606</v>
      </c>
      <c r="P8" s="41" t="s">
        <v>613</v>
      </c>
      <c r="Q8" s="41" t="s">
        <v>914</v>
      </c>
      <c r="R8" s="41" t="s">
        <v>915</v>
      </c>
      <c r="S8" s="41" t="s">
        <v>916</v>
      </c>
      <c r="T8" s="41" t="s">
        <v>610</v>
      </c>
      <c r="U8" s="41"/>
      <c r="V8" s="42" t="s">
        <v>6</v>
      </c>
    </row>
    <row r="9" spans="1:22">
      <c r="A9" s="33"/>
      <c r="C9" s="33"/>
      <c r="M9" s="40">
        <v>1.1499999999999999</v>
      </c>
      <c r="N9" s="40">
        <v>1.31</v>
      </c>
      <c r="O9" s="40">
        <v>0.51</v>
      </c>
      <c r="P9" s="40">
        <v>1.23</v>
      </c>
      <c r="Q9" s="40">
        <v>1.1499999999999999</v>
      </c>
      <c r="R9" s="40">
        <v>0.46</v>
      </c>
      <c r="S9" s="40">
        <v>0.71</v>
      </c>
      <c r="T9" s="40">
        <v>4.45</v>
      </c>
      <c r="V9" s="38"/>
    </row>
    <row r="10" spans="1:22" s="51" customFormat="1" ht="23">
      <c r="A10" s="83" t="s">
        <v>920</v>
      </c>
      <c r="B10" s="84" t="s">
        <v>919</v>
      </c>
      <c r="C10" s="22" t="s">
        <v>12</v>
      </c>
      <c r="D10" s="72">
        <f t="shared" ref="D10:K10" si="0">SUM(D11:D302)</f>
        <v>66808851.231000006</v>
      </c>
      <c r="E10" s="72">
        <f t="shared" si="0"/>
        <v>48254706.179000035</v>
      </c>
      <c r="F10" s="72">
        <f t="shared" si="0"/>
        <v>143590558.7809999</v>
      </c>
      <c r="G10" s="72">
        <f t="shared" si="0"/>
        <v>9161865.8810000084</v>
      </c>
      <c r="H10" s="72">
        <f t="shared" si="0"/>
        <v>824196.23399999994</v>
      </c>
      <c r="I10" s="72">
        <f t="shared" si="0"/>
        <v>2520155.0730000003</v>
      </c>
      <c r="J10" s="72">
        <f t="shared" si="0"/>
        <v>268754.09899999999</v>
      </c>
      <c r="K10" s="72">
        <f t="shared" si="0"/>
        <v>578750.20600000001</v>
      </c>
      <c r="L10" s="73"/>
      <c r="M10" s="72">
        <f t="shared" ref="M10:T10" si="1">SUM(M11:M302)</f>
        <v>384150.89457824966</v>
      </c>
      <c r="N10" s="72">
        <f t="shared" si="1"/>
        <v>316068.32547244977</v>
      </c>
      <c r="O10" s="72">
        <f t="shared" si="1"/>
        <v>366155.92489155009</v>
      </c>
      <c r="P10" s="72">
        <f t="shared" si="1"/>
        <v>56345.475168149962</v>
      </c>
      <c r="Q10" s="72">
        <f t="shared" si="1"/>
        <v>4739.1283455000003</v>
      </c>
      <c r="R10" s="72">
        <f t="shared" si="1"/>
        <v>5796.3566679000005</v>
      </c>
      <c r="S10" s="72">
        <f>SUM(S11:S302)</f>
        <v>954.07705145000045</v>
      </c>
      <c r="T10" s="72">
        <f t="shared" si="1"/>
        <v>12877.192083499998</v>
      </c>
      <c r="U10" s="73"/>
      <c r="V10" s="72">
        <f>SUM(M10:T10)</f>
        <v>1147087.3742587497</v>
      </c>
    </row>
    <row r="11" spans="1:22">
      <c r="A11" s="6" t="s">
        <v>253</v>
      </c>
      <c r="B11" s="62">
        <v>14</v>
      </c>
      <c r="C11" s="19" t="s">
        <v>615</v>
      </c>
      <c r="D11" s="74">
        <v>90948.656000000003</v>
      </c>
      <c r="E11" s="75">
        <v>30921.925999999999</v>
      </c>
      <c r="F11" s="75">
        <v>211240.16699999999</v>
      </c>
      <c r="G11" s="75">
        <v>19238.277999999998</v>
      </c>
      <c r="H11" s="75">
        <v>0</v>
      </c>
      <c r="I11" s="75">
        <v>5582.9629999999997</v>
      </c>
      <c r="J11" s="75">
        <v>146.98500000000001</v>
      </c>
      <c r="K11" s="75">
        <v>1220.1130000000001</v>
      </c>
      <c r="L11" s="76"/>
      <c r="M11" s="75">
        <f t="shared" ref="M11:M74" si="2">0.5*(D11)*($M$9/100)</f>
        <v>522.95477200000005</v>
      </c>
      <c r="N11" s="75">
        <f t="shared" ref="N11:N74" si="3">0.5*(E11)*($N$9/100)</f>
        <v>202.5386153</v>
      </c>
      <c r="O11" s="75">
        <f t="shared" ref="O11:O74" si="4">0.5*F11*($O$9/100)</f>
        <v>538.66242584999998</v>
      </c>
      <c r="P11" s="75">
        <f t="shared" ref="P11:P74" si="5">0.5*G11*($P$9/100)</f>
        <v>118.31540969999999</v>
      </c>
      <c r="Q11" s="75">
        <f t="shared" ref="Q11:Q74" si="6">0.5*H11*($Q$9/100)</f>
        <v>0</v>
      </c>
      <c r="R11" s="75">
        <f>0.5*I11*($R$9/100)</f>
        <v>12.8408149</v>
      </c>
      <c r="S11" s="75">
        <f>0.5*(J11*$S$9/100)</f>
        <v>0.52179675000000003</v>
      </c>
      <c r="T11" s="75">
        <f t="shared" ref="T11:T74" si="7">0.5*K11*($T$9/100)</f>
        <v>27.147514250000004</v>
      </c>
      <c r="U11" s="77"/>
      <c r="V11" s="78">
        <f t="shared" ref="V11:V73" si="8">SUM(M11:T11)</f>
        <v>1422.9813487500001</v>
      </c>
    </row>
    <row r="12" spans="1:22">
      <c r="A12" s="6" t="s">
        <v>123</v>
      </c>
      <c r="B12" s="62">
        <v>17</v>
      </c>
      <c r="C12" s="19" t="s">
        <v>616</v>
      </c>
      <c r="D12" s="74">
        <v>9613.5499999999993</v>
      </c>
      <c r="E12" s="75">
        <v>4131.3059999999996</v>
      </c>
      <c r="F12" s="75">
        <v>51412.406999999999</v>
      </c>
      <c r="G12" s="75">
        <v>1281.989</v>
      </c>
      <c r="H12" s="75">
        <v>0</v>
      </c>
      <c r="I12" s="75">
        <v>376.99</v>
      </c>
      <c r="J12" s="75">
        <v>8.5489999999999995</v>
      </c>
      <c r="K12" s="75">
        <v>0</v>
      </c>
      <c r="L12" s="76"/>
      <c r="M12" s="75">
        <f t="shared" si="2"/>
        <v>55.277912499999992</v>
      </c>
      <c r="N12" s="75">
        <f t="shared" si="3"/>
        <v>27.060054299999997</v>
      </c>
      <c r="O12" s="75">
        <f t="shared" si="4"/>
        <v>131.10163785</v>
      </c>
      <c r="P12" s="75">
        <f t="shared" si="5"/>
        <v>7.8842323500000004</v>
      </c>
      <c r="Q12" s="75">
        <f t="shared" si="6"/>
        <v>0</v>
      </c>
      <c r="R12" s="75">
        <f t="shared" ref="R12:R75" si="9">0.5*I12*($R$9/100)</f>
        <v>0.86707699999999999</v>
      </c>
      <c r="S12" s="75">
        <f t="shared" ref="S12:S75" si="10">0.5*(J12*$S$9/100)</f>
        <v>3.0348949999999996E-2</v>
      </c>
      <c r="T12" s="75">
        <f t="shared" si="7"/>
        <v>0</v>
      </c>
      <c r="U12" s="77"/>
      <c r="V12" s="78">
        <f t="shared" si="8"/>
        <v>222.22126294999995</v>
      </c>
    </row>
    <row r="13" spans="1:22">
      <c r="A13" s="6" t="s">
        <v>173</v>
      </c>
      <c r="B13" s="62">
        <v>14</v>
      </c>
      <c r="C13" s="19" t="s">
        <v>617</v>
      </c>
      <c r="D13" s="74">
        <v>118132.882</v>
      </c>
      <c r="E13" s="75">
        <v>39453.025999999998</v>
      </c>
      <c r="F13" s="75">
        <v>265743.41600000003</v>
      </c>
      <c r="G13" s="75">
        <v>31250.71</v>
      </c>
      <c r="H13" s="75">
        <v>0</v>
      </c>
      <c r="I13" s="75">
        <v>4790.4679999999998</v>
      </c>
      <c r="J13" s="75">
        <v>202.36600000000001</v>
      </c>
      <c r="K13" s="75">
        <v>392.43200000000002</v>
      </c>
      <c r="L13" s="76"/>
      <c r="M13" s="75">
        <f t="shared" si="2"/>
        <v>679.2640715</v>
      </c>
      <c r="N13" s="75">
        <f t="shared" si="3"/>
        <v>258.41732029999997</v>
      </c>
      <c r="O13" s="75">
        <f t="shared" si="4"/>
        <v>677.64571080000007</v>
      </c>
      <c r="P13" s="75">
        <f t="shared" si="5"/>
        <v>192.1918665</v>
      </c>
      <c r="Q13" s="75">
        <f t="shared" si="6"/>
        <v>0</v>
      </c>
      <c r="R13" s="75">
        <f t="shared" si="9"/>
        <v>11.0180764</v>
      </c>
      <c r="S13" s="75">
        <f t="shared" si="10"/>
        <v>0.71839929999999996</v>
      </c>
      <c r="T13" s="75">
        <f t="shared" si="7"/>
        <v>8.7316120000000019</v>
      </c>
      <c r="U13" s="77"/>
      <c r="V13" s="78">
        <f t="shared" si="8"/>
        <v>1827.9870568000003</v>
      </c>
    </row>
    <row r="14" spans="1:22">
      <c r="A14" s="6" t="s">
        <v>209</v>
      </c>
      <c r="B14" s="62">
        <v>7</v>
      </c>
      <c r="C14" s="19" t="s">
        <v>618</v>
      </c>
      <c r="D14" s="74">
        <v>62457.942999999999</v>
      </c>
      <c r="E14" s="75">
        <v>87216.312000000005</v>
      </c>
      <c r="F14" s="75">
        <v>215500.394</v>
      </c>
      <c r="G14" s="75">
        <v>72724.653999999995</v>
      </c>
      <c r="H14" s="75">
        <v>0</v>
      </c>
      <c r="I14" s="75">
        <v>731.31200000000001</v>
      </c>
      <c r="J14" s="75">
        <v>43.137999999999998</v>
      </c>
      <c r="K14" s="75">
        <v>532.87800000000004</v>
      </c>
      <c r="L14" s="76"/>
      <c r="M14" s="75">
        <f t="shared" si="2"/>
        <v>359.13317224999997</v>
      </c>
      <c r="N14" s="75">
        <f t="shared" si="3"/>
        <v>571.26684360000002</v>
      </c>
      <c r="O14" s="75">
        <f t="shared" si="4"/>
        <v>549.52600470000004</v>
      </c>
      <c r="P14" s="75">
        <f t="shared" si="5"/>
        <v>447.25662209999996</v>
      </c>
      <c r="Q14" s="75">
        <f t="shared" si="6"/>
        <v>0</v>
      </c>
      <c r="R14" s="75">
        <f t="shared" si="9"/>
        <v>1.6820176</v>
      </c>
      <c r="S14" s="75">
        <f t="shared" si="10"/>
        <v>0.1531399</v>
      </c>
      <c r="T14" s="75">
        <f t="shared" si="7"/>
        <v>11.856535500000001</v>
      </c>
      <c r="U14" s="77"/>
      <c r="V14" s="78">
        <f t="shared" si="8"/>
        <v>1940.8743356500001</v>
      </c>
    </row>
    <row r="15" spans="1:22">
      <c r="A15" s="6" t="s">
        <v>39</v>
      </c>
      <c r="B15" s="62">
        <v>1</v>
      </c>
      <c r="C15" s="19" t="s">
        <v>619</v>
      </c>
      <c r="D15" s="74">
        <v>24479.953000000001</v>
      </c>
      <c r="E15" s="75">
        <v>12333.116</v>
      </c>
      <c r="F15" s="75">
        <v>110645.645</v>
      </c>
      <c r="G15" s="75">
        <v>8791.1610000000001</v>
      </c>
      <c r="H15" s="75">
        <v>0</v>
      </c>
      <c r="I15" s="75">
        <v>315.74200000000002</v>
      </c>
      <c r="J15" s="75">
        <v>26.637</v>
      </c>
      <c r="K15" s="75">
        <v>106.76</v>
      </c>
      <c r="L15" s="76"/>
      <c r="M15" s="75">
        <f t="shared" si="2"/>
        <v>140.75972975000002</v>
      </c>
      <c r="N15" s="75">
        <f t="shared" si="3"/>
        <v>80.781909800000008</v>
      </c>
      <c r="O15" s="75">
        <f t="shared" si="4"/>
        <v>282.14639475000001</v>
      </c>
      <c r="P15" s="75">
        <f t="shared" si="5"/>
        <v>54.06564015</v>
      </c>
      <c r="Q15" s="75">
        <f t="shared" si="6"/>
        <v>0</v>
      </c>
      <c r="R15" s="75">
        <f t="shared" si="9"/>
        <v>0.72620660000000004</v>
      </c>
      <c r="S15" s="75">
        <f t="shared" si="10"/>
        <v>9.4561350000000002E-2</v>
      </c>
      <c r="T15" s="75">
        <f t="shared" si="7"/>
        <v>2.3754100000000005</v>
      </c>
      <c r="U15" s="77"/>
      <c r="V15" s="78">
        <f t="shared" si="8"/>
        <v>560.94985240000005</v>
      </c>
    </row>
    <row r="16" spans="1:22">
      <c r="A16" s="6" t="s">
        <v>159</v>
      </c>
      <c r="B16" s="62">
        <v>2</v>
      </c>
      <c r="C16" s="19" t="s">
        <v>620</v>
      </c>
      <c r="D16" s="74">
        <v>22524.473000000002</v>
      </c>
      <c r="E16" s="75">
        <v>8683.8639999999996</v>
      </c>
      <c r="F16" s="75">
        <v>91522.78</v>
      </c>
      <c r="G16" s="75">
        <v>1960.33</v>
      </c>
      <c r="H16" s="75">
        <v>0</v>
      </c>
      <c r="I16" s="75">
        <v>157.90700000000001</v>
      </c>
      <c r="J16" s="75">
        <v>13.97</v>
      </c>
      <c r="K16" s="75">
        <v>0</v>
      </c>
      <c r="L16" s="76"/>
      <c r="M16" s="75">
        <f t="shared" si="2"/>
        <v>129.51571975000002</v>
      </c>
      <c r="N16" s="75">
        <f t="shared" si="3"/>
        <v>56.879309200000002</v>
      </c>
      <c r="O16" s="75">
        <f t="shared" si="4"/>
        <v>233.38308900000001</v>
      </c>
      <c r="P16" s="75">
        <f t="shared" si="5"/>
        <v>12.056029499999999</v>
      </c>
      <c r="Q16" s="75">
        <f t="shared" si="6"/>
        <v>0</v>
      </c>
      <c r="R16" s="75">
        <f t="shared" si="9"/>
        <v>0.36318610000000001</v>
      </c>
      <c r="S16" s="75">
        <f t="shared" si="10"/>
        <v>4.9593499999999999E-2</v>
      </c>
      <c r="T16" s="75">
        <f t="shared" si="7"/>
        <v>0</v>
      </c>
      <c r="U16" s="77"/>
      <c r="V16" s="78">
        <f t="shared" si="8"/>
        <v>432.24692705000007</v>
      </c>
    </row>
    <row r="17" spans="1:22">
      <c r="A17" s="6" t="s">
        <v>563</v>
      </c>
      <c r="B17" s="62">
        <v>6</v>
      </c>
      <c r="C17" s="19" t="s">
        <v>621</v>
      </c>
      <c r="D17" s="74">
        <v>101542.035</v>
      </c>
      <c r="E17" s="75">
        <v>32759.794000000002</v>
      </c>
      <c r="F17" s="75">
        <v>375296.61499999999</v>
      </c>
      <c r="G17" s="75">
        <v>13814.619000000001</v>
      </c>
      <c r="H17" s="75">
        <v>0</v>
      </c>
      <c r="I17" s="75">
        <v>1508.76</v>
      </c>
      <c r="J17" s="75">
        <v>147.648</v>
      </c>
      <c r="K17" s="75">
        <v>786.36300000000006</v>
      </c>
      <c r="L17" s="76"/>
      <c r="M17" s="75">
        <f t="shared" si="2"/>
        <v>583.86670125000001</v>
      </c>
      <c r="N17" s="75">
        <f t="shared" si="3"/>
        <v>214.57665070000002</v>
      </c>
      <c r="O17" s="75">
        <f t="shared" si="4"/>
        <v>957.00636825000004</v>
      </c>
      <c r="P17" s="75">
        <f t="shared" si="5"/>
        <v>84.95990685000001</v>
      </c>
      <c r="Q17" s="75">
        <f t="shared" si="6"/>
        <v>0</v>
      </c>
      <c r="R17" s="75">
        <f t="shared" si="9"/>
        <v>3.470148</v>
      </c>
      <c r="S17" s="75">
        <f t="shared" si="10"/>
        <v>0.52415040000000002</v>
      </c>
      <c r="T17" s="75">
        <f t="shared" si="7"/>
        <v>17.496576750000003</v>
      </c>
      <c r="U17" s="77"/>
      <c r="V17" s="78">
        <f t="shared" si="8"/>
        <v>1861.9005022000003</v>
      </c>
    </row>
    <row r="18" spans="1:22">
      <c r="A18" s="6" t="s">
        <v>73</v>
      </c>
      <c r="B18" s="62">
        <v>10</v>
      </c>
      <c r="C18" s="19" t="s">
        <v>622</v>
      </c>
      <c r="D18" s="74">
        <v>6416.7790000000005</v>
      </c>
      <c r="E18" s="75">
        <v>10845.767</v>
      </c>
      <c r="F18" s="75">
        <v>32517.46</v>
      </c>
      <c r="G18" s="75">
        <v>15041.223</v>
      </c>
      <c r="H18" s="75">
        <v>0</v>
      </c>
      <c r="I18" s="75">
        <v>405.57799999999997</v>
      </c>
      <c r="J18" s="75">
        <v>62.04</v>
      </c>
      <c r="K18" s="75">
        <v>28.628</v>
      </c>
      <c r="L18" s="76"/>
      <c r="M18" s="75">
        <f t="shared" si="2"/>
        <v>36.896479249999999</v>
      </c>
      <c r="N18" s="75">
        <f t="shared" si="3"/>
        <v>71.039773850000003</v>
      </c>
      <c r="O18" s="75">
        <f t="shared" si="4"/>
        <v>82.919522999999998</v>
      </c>
      <c r="P18" s="75">
        <f t="shared" si="5"/>
        <v>92.503521450000008</v>
      </c>
      <c r="Q18" s="75">
        <f t="shared" si="6"/>
        <v>0</v>
      </c>
      <c r="R18" s="75">
        <f t="shared" si="9"/>
        <v>0.93282939999999992</v>
      </c>
      <c r="S18" s="75">
        <f t="shared" si="10"/>
        <v>0.22024199999999997</v>
      </c>
      <c r="T18" s="75">
        <f t="shared" si="7"/>
        <v>0.63697300000000012</v>
      </c>
      <c r="U18" s="77"/>
      <c r="V18" s="78">
        <f t="shared" si="8"/>
        <v>285.14934195000001</v>
      </c>
    </row>
    <row r="19" spans="1:22">
      <c r="A19" s="6" t="s">
        <v>81</v>
      </c>
      <c r="B19" s="62">
        <v>19</v>
      </c>
      <c r="C19" s="19" t="s">
        <v>623</v>
      </c>
      <c r="D19" s="74">
        <v>27476.791000000001</v>
      </c>
      <c r="E19" s="75">
        <v>16546.237000000001</v>
      </c>
      <c r="F19" s="75">
        <v>45925.567000000003</v>
      </c>
      <c r="G19" s="75">
        <v>29372.601999999999</v>
      </c>
      <c r="H19" s="75">
        <v>0</v>
      </c>
      <c r="I19" s="75">
        <v>243.77099999999999</v>
      </c>
      <c r="J19" s="75">
        <v>73.694999999999993</v>
      </c>
      <c r="K19" s="75">
        <v>172.01900000000001</v>
      </c>
      <c r="L19" s="76"/>
      <c r="M19" s="75">
        <f t="shared" si="2"/>
        <v>157.99154824999999</v>
      </c>
      <c r="N19" s="75">
        <f t="shared" si="3"/>
        <v>108.37785235000001</v>
      </c>
      <c r="O19" s="75">
        <f t="shared" si="4"/>
        <v>117.11019585000001</v>
      </c>
      <c r="P19" s="75">
        <f t="shared" si="5"/>
        <v>180.64150229999998</v>
      </c>
      <c r="Q19" s="75">
        <f t="shared" si="6"/>
        <v>0</v>
      </c>
      <c r="R19" s="75">
        <f t="shared" si="9"/>
        <v>0.56067329999999993</v>
      </c>
      <c r="S19" s="75">
        <f t="shared" si="10"/>
        <v>0.26161724999999997</v>
      </c>
      <c r="T19" s="75">
        <f t="shared" si="7"/>
        <v>3.8274227500000007</v>
      </c>
      <c r="U19" s="77"/>
      <c r="V19" s="78">
        <f t="shared" si="8"/>
        <v>568.7708120499999</v>
      </c>
    </row>
    <row r="20" spans="1:22">
      <c r="A20" s="6" t="s">
        <v>545</v>
      </c>
      <c r="B20" s="62">
        <v>1</v>
      </c>
      <c r="C20" s="19" t="s">
        <v>624</v>
      </c>
      <c r="D20" s="74">
        <v>4761335.6260000002</v>
      </c>
      <c r="E20" s="75">
        <v>5952987.227</v>
      </c>
      <c r="F20" s="75">
        <v>8752441.3300000001</v>
      </c>
      <c r="G20" s="75">
        <v>33323.733</v>
      </c>
      <c r="H20" s="75">
        <v>0</v>
      </c>
      <c r="I20" s="75">
        <v>177902.856</v>
      </c>
      <c r="J20" s="75">
        <v>22558.097000000002</v>
      </c>
      <c r="K20" s="75">
        <v>136555.992</v>
      </c>
      <c r="L20" s="76"/>
      <c r="M20" s="75">
        <f t="shared" si="2"/>
        <v>27377.6798495</v>
      </c>
      <c r="N20" s="75">
        <f t="shared" si="3"/>
        <v>38992.066336850003</v>
      </c>
      <c r="O20" s="75">
        <f t="shared" si="4"/>
        <v>22318.7253915</v>
      </c>
      <c r="P20" s="75">
        <f t="shared" si="5"/>
        <v>204.94095795000001</v>
      </c>
      <c r="Q20" s="75">
        <f t="shared" si="6"/>
        <v>0</v>
      </c>
      <c r="R20" s="75">
        <f t="shared" si="9"/>
        <v>409.17656879999998</v>
      </c>
      <c r="S20" s="75">
        <f t="shared" si="10"/>
        <v>80.081244349999992</v>
      </c>
      <c r="T20" s="75">
        <f t="shared" si="7"/>
        <v>3038.3708220000003</v>
      </c>
      <c r="U20" s="77"/>
      <c r="V20" s="78">
        <f>SUM(M20:T20)</f>
        <v>92421.041170950019</v>
      </c>
    </row>
    <row r="21" spans="1:22">
      <c r="A21" s="6" t="s">
        <v>251</v>
      </c>
      <c r="B21" s="62">
        <v>4</v>
      </c>
      <c r="C21" s="19" t="s">
        <v>625</v>
      </c>
      <c r="D21" s="74">
        <v>123468.889</v>
      </c>
      <c r="E21" s="75">
        <v>29587.758000000002</v>
      </c>
      <c r="F21" s="75">
        <v>263546.13699999999</v>
      </c>
      <c r="G21" s="75">
        <v>21868.659</v>
      </c>
      <c r="H21" s="75">
        <v>0</v>
      </c>
      <c r="I21" s="75">
        <v>2432.8339999999998</v>
      </c>
      <c r="J21" s="75">
        <v>129.06899999999999</v>
      </c>
      <c r="K21" s="75">
        <v>524.40099999999995</v>
      </c>
      <c r="L21" s="76"/>
      <c r="M21" s="75">
        <f t="shared" si="2"/>
        <v>709.94611175</v>
      </c>
      <c r="N21" s="75">
        <f t="shared" si="3"/>
        <v>193.79981490000003</v>
      </c>
      <c r="O21" s="75">
        <f t="shared" si="4"/>
        <v>672.04264935000003</v>
      </c>
      <c r="P21" s="75">
        <f t="shared" si="5"/>
        <v>134.49225285</v>
      </c>
      <c r="Q21" s="75">
        <f t="shared" si="6"/>
        <v>0</v>
      </c>
      <c r="R21" s="75">
        <f t="shared" si="9"/>
        <v>5.5955181999999999</v>
      </c>
      <c r="S21" s="75">
        <f t="shared" si="10"/>
        <v>0.45819494999999999</v>
      </c>
      <c r="T21" s="75">
        <f t="shared" si="7"/>
        <v>11.66792225</v>
      </c>
      <c r="U21" s="77"/>
      <c r="V21" s="78">
        <f t="shared" si="8"/>
        <v>1728.00246425</v>
      </c>
    </row>
    <row r="22" spans="1:22">
      <c r="A22" s="6" t="s">
        <v>359</v>
      </c>
      <c r="B22" s="62">
        <v>4</v>
      </c>
      <c r="C22" s="19" t="s">
        <v>626</v>
      </c>
      <c r="D22" s="74">
        <v>114011.943</v>
      </c>
      <c r="E22" s="75">
        <v>37891.900999999998</v>
      </c>
      <c r="F22" s="75">
        <v>207848.54300000001</v>
      </c>
      <c r="G22" s="75">
        <v>38076.584000000003</v>
      </c>
      <c r="H22" s="75">
        <v>685699.20799999998</v>
      </c>
      <c r="I22" s="75">
        <v>3317.1410000000001</v>
      </c>
      <c r="J22" s="75">
        <v>169.30099999999999</v>
      </c>
      <c r="K22" s="75">
        <v>161.54499999999999</v>
      </c>
      <c r="L22" s="76"/>
      <c r="M22" s="75">
        <f t="shared" si="2"/>
        <v>655.56867224999996</v>
      </c>
      <c r="N22" s="75">
        <f t="shared" si="3"/>
        <v>248.19195155</v>
      </c>
      <c r="O22" s="75">
        <f t="shared" si="4"/>
        <v>530.01378465000005</v>
      </c>
      <c r="P22" s="75">
        <f t="shared" si="5"/>
        <v>234.17099160000001</v>
      </c>
      <c r="Q22" s="75">
        <f t="shared" si="6"/>
        <v>3942.770446</v>
      </c>
      <c r="R22" s="75">
        <f t="shared" si="9"/>
        <v>7.6294243000000002</v>
      </c>
      <c r="S22" s="75">
        <f t="shared" si="10"/>
        <v>0.60101854999999993</v>
      </c>
      <c r="T22" s="75">
        <f t="shared" si="7"/>
        <v>3.5943762500000003</v>
      </c>
      <c r="U22" s="77"/>
      <c r="V22" s="78">
        <f t="shared" si="8"/>
        <v>5622.5406651499998</v>
      </c>
    </row>
    <row r="23" spans="1:22">
      <c r="A23" s="6" t="s">
        <v>137</v>
      </c>
      <c r="B23" s="62">
        <v>14</v>
      </c>
      <c r="C23" s="19" t="s">
        <v>627</v>
      </c>
      <c r="D23" s="74">
        <v>27375.429</v>
      </c>
      <c r="E23" s="75">
        <v>8087.1210000000001</v>
      </c>
      <c r="F23" s="75">
        <v>55806.317000000003</v>
      </c>
      <c r="G23" s="75">
        <v>10728.423000000001</v>
      </c>
      <c r="H23" s="75">
        <v>0</v>
      </c>
      <c r="I23" s="75">
        <v>458.50700000000001</v>
      </c>
      <c r="J23" s="75">
        <v>2.76</v>
      </c>
      <c r="K23" s="75">
        <v>0</v>
      </c>
      <c r="L23" s="76"/>
      <c r="M23" s="75">
        <f t="shared" si="2"/>
        <v>157.40871675</v>
      </c>
      <c r="N23" s="75">
        <f t="shared" si="3"/>
        <v>52.970642550000001</v>
      </c>
      <c r="O23" s="75">
        <f t="shared" si="4"/>
        <v>142.30610835000002</v>
      </c>
      <c r="P23" s="75">
        <f t="shared" si="5"/>
        <v>65.979801450000011</v>
      </c>
      <c r="Q23" s="75">
        <f t="shared" si="6"/>
        <v>0</v>
      </c>
      <c r="R23" s="75">
        <f t="shared" si="9"/>
        <v>1.0545661</v>
      </c>
      <c r="S23" s="75">
        <f t="shared" si="10"/>
        <v>9.7979999999999994E-3</v>
      </c>
      <c r="T23" s="75">
        <f t="shared" si="7"/>
        <v>0</v>
      </c>
      <c r="U23" s="77"/>
      <c r="V23" s="78">
        <f t="shared" si="8"/>
        <v>419.72963320000002</v>
      </c>
    </row>
    <row r="24" spans="1:22">
      <c r="A24" s="6" t="s">
        <v>237</v>
      </c>
      <c r="B24" s="62">
        <v>5</v>
      </c>
      <c r="C24" s="19" t="s">
        <v>628</v>
      </c>
      <c r="D24" s="74">
        <v>202548.27299999999</v>
      </c>
      <c r="E24" s="75">
        <v>64431.904999999999</v>
      </c>
      <c r="F24" s="75">
        <v>396362.77399999998</v>
      </c>
      <c r="G24" s="75">
        <v>11282.302</v>
      </c>
      <c r="H24" s="75">
        <v>0</v>
      </c>
      <c r="I24" s="75">
        <v>2904.857</v>
      </c>
      <c r="J24" s="75">
        <v>228.81399999999999</v>
      </c>
      <c r="K24" s="75">
        <v>76.337000000000003</v>
      </c>
      <c r="L24" s="76"/>
      <c r="M24" s="75">
        <f t="shared" si="2"/>
        <v>1164.6525697499999</v>
      </c>
      <c r="N24" s="75">
        <f t="shared" si="3"/>
        <v>422.02897775000002</v>
      </c>
      <c r="O24" s="75">
        <f t="shared" si="4"/>
        <v>1010.7250737000001</v>
      </c>
      <c r="P24" s="75">
        <f t="shared" si="5"/>
        <v>69.386157299999994</v>
      </c>
      <c r="Q24" s="75">
        <f t="shared" si="6"/>
        <v>0</v>
      </c>
      <c r="R24" s="75">
        <f t="shared" si="9"/>
        <v>6.6811711000000003</v>
      </c>
      <c r="S24" s="75">
        <f t="shared" si="10"/>
        <v>0.81228969999999989</v>
      </c>
      <c r="T24" s="75">
        <f t="shared" si="7"/>
        <v>1.6984982500000003</v>
      </c>
      <c r="U24" s="77"/>
      <c r="V24" s="78">
        <f t="shared" si="8"/>
        <v>2675.9847375499994</v>
      </c>
    </row>
    <row r="25" spans="1:22">
      <c r="A25" s="6" t="s">
        <v>339</v>
      </c>
      <c r="B25" s="62">
        <v>17</v>
      </c>
      <c r="C25" s="19" t="s">
        <v>629</v>
      </c>
      <c r="D25" s="74">
        <v>55802.904999999999</v>
      </c>
      <c r="E25" s="75">
        <v>16128.069</v>
      </c>
      <c r="F25" s="75">
        <v>151787.16</v>
      </c>
      <c r="G25" s="75">
        <v>3716.098</v>
      </c>
      <c r="H25" s="75">
        <v>0</v>
      </c>
      <c r="I25" s="75">
        <v>1995.76</v>
      </c>
      <c r="J25" s="75">
        <v>126.62</v>
      </c>
      <c r="K25" s="75">
        <v>277.87799999999999</v>
      </c>
      <c r="L25" s="76"/>
      <c r="M25" s="75">
        <f t="shared" si="2"/>
        <v>320.86670375</v>
      </c>
      <c r="N25" s="75">
        <f t="shared" si="3"/>
        <v>105.63885195</v>
      </c>
      <c r="O25" s="75">
        <f t="shared" si="4"/>
        <v>387.05725800000005</v>
      </c>
      <c r="P25" s="75">
        <f t="shared" si="5"/>
        <v>22.854002699999999</v>
      </c>
      <c r="Q25" s="75">
        <f t="shared" si="6"/>
        <v>0</v>
      </c>
      <c r="R25" s="75">
        <f t="shared" si="9"/>
        <v>4.5902479999999999</v>
      </c>
      <c r="S25" s="75">
        <f t="shared" si="10"/>
        <v>0.44950099999999998</v>
      </c>
      <c r="T25" s="75">
        <f t="shared" si="7"/>
        <v>6.1827855000000005</v>
      </c>
      <c r="U25" s="77"/>
      <c r="V25" s="78">
        <f t="shared" si="8"/>
        <v>847.63935090000018</v>
      </c>
    </row>
    <row r="26" spans="1:22">
      <c r="A26" s="6" t="s">
        <v>453</v>
      </c>
      <c r="B26" s="62">
        <v>17</v>
      </c>
      <c r="C26" s="19" t="s">
        <v>630</v>
      </c>
      <c r="D26" s="74">
        <v>58329.328999999998</v>
      </c>
      <c r="E26" s="75">
        <v>14983.157999999999</v>
      </c>
      <c r="F26" s="75">
        <v>146851.03099999999</v>
      </c>
      <c r="G26" s="75">
        <v>6126.8559999999998</v>
      </c>
      <c r="H26" s="75">
        <v>0</v>
      </c>
      <c r="I26" s="75">
        <v>3633.7930000000001</v>
      </c>
      <c r="J26" s="75">
        <v>115.642</v>
      </c>
      <c r="K26" s="75">
        <v>255.392</v>
      </c>
      <c r="L26" s="76"/>
      <c r="M26" s="75">
        <f t="shared" si="2"/>
        <v>335.39364174999997</v>
      </c>
      <c r="N26" s="75">
        <f t="shared" si="3"/>
        <v>98.139684900000006</v>
      </c>
      <c r="O26" s="75">
        <f t="shared" si="4"/>
        <v>374.47012904999997</v>
      </c>
      <c r="P26" s="75">
        <f t="shared" si="5"/>
        <v>37.680164400000002</v>
      </c>
      <c r="Q26" s="75">
        <f t="shared" si="6"/>
        <v>0</v>
      </c>
      <c r="R26" s="75">
        <f t="shared" si="9"/>
        <v>8.3577238999999999</v>
      </c>
      <c r="S26" s="75">
        <f t="shared" si="10"/>
        <v>0.41052909999999998</v>
      </c>
      <c r="T26" s="75">
        <f t="shared" si="7"/>
        <v>5.6824720000000006</v>
      </c>
      <c r="U26" s="77"/>
      <c r="V26" s="78">
        <f t="shared" si="8"/>
        <v>860.13434509999979</v>
      </c>
    </row>
    <row r="27" spans="1:22">
      <c r="A27" s="6" t="s">
        <v>561</v>
      </c>
      <c r="B27" s="62">
        <v>17</v>
      </c>
      <c r="C27" s="19" t="s">
        <v>631</v>
      </c>
      <c r="D27" s="74">
        <v>3954.2779999999998</v>
      </c>
      <c r="E27" s="75">
        <v>7185.1379999999999</v>
      </c>
      <c r="F27" s="75">
        <v>25424.883000000002</v>
      </c>
      <c r="G27" s="75">
        <v>9357.9830000000002</v>
      </c>
      <c r="H27" s="75">
        <v>0</v>
      </c>
      <c r="I27" s="75">
        <v>29.64</v>
      </c>
      <c r="J27" s="75">
        <v>0</v>
      </c>
      <c r="K27" s="75">
        <v>3.2360000000000002</v>
      </c>
      <c r="L27" s="76"/>
      <c r="M27" s="75">
        <f t="shared" si="2"/>
        <v>22.737098499999998</v>
      </c>
      <c r="N27" s="75">
        <f t="shared" si="3"/>
        <v>47.062653900000001</v>
      </c>
      <c r="O27" s="75">
        <f t="shared" si="4"/>
        <v>64.833451650000015</v>
      </c>
      <c r="P27" s="75">
        <f t="shared" si="5"/>
        <v>57.551595450000001</v>
      </c>
      <c r="Q27" s="75">
        <f t="shared" si="6"/>
        <v>0</v>
      </c>
      <c r="R27" s="75">
        <f t="shared" si="9"/>
        <v>6.8171999999999996E-2</v>
      </c>
      <c r="S27" s="75">
        <f t="shared" si="10"/>
        <v>0</v>
      </c>
      <c r="T27" s="75">
        <f t="shared" si="7"/>
        <v>7.2001000000000009E-2</v>
      </c>
      <c r="U27" s="77"/>
      <c r="V27" s="78">
        <f t="shared" si="8"/>
        <v>192.32497250000003</v>
      </c>
    </row>
    <row r="28" spans="1:22">
      <c r="A28" s="6" t="s">
        <v>199</v>
      </c>
      <c r="B28" s="62">
        <v>16</v>
      </c>
      <c r="C28" s="19" t="s">
        <v>632</v>
      </c>
      <c r="D28" s="74">
        <v>12695.798000000001</v>
      </c>
      <c r="E28" s="75">
        <v>3007.357</v>
      </c>
      <c r="F28" s="75">
        <v>26175.367999999999</v>
      </c>
      <c r="G28" s="75">
        <v>3289.2020000000002</v>
      </c>
      <c r="H28" s="75">
        <v>0</v>
      </c>
      <c r="I28" s="75">
        <v>627.22</v>
      </c>
      <c r="J28" s="75">
        <v>20.552</v>
      </c>
      <c r="K28" s="75">
        <v>0</v>
      </c>
      <c r="L28" s="76"/>
      <c r="M28" s="75">
        <f t="shared" si="2"/>
        <v>73.0008385</v>
      </c>
      <c r="N28" s="75">
        <f t="shared" si="3"/>
        <v>19.698188350000002</v>
      </c>
      <c r="O28" s="75">
        <f t="shared" si="4"/>
        <v>66.747188399999999</v>
      </c>
      <c r="P28" s="75">
        <f t="shared" si="5"/>
        <v>20.228592300000003</v>
      </c>
      <c r="Q28" s="75">
        <f t="shared" si="6"/>
        <v>0</v>
      </c>
      <c r="R28" s="75">
        <f t="shared" si="9"/>
        <v>1.4426060000000001</v>
      </c>
      <c r="S28" s="75">
        <f t="shared" si="10"/>
        <v>7.2959599999999986E-2</v>
      </c>
      <c r="T28" s="75">
        <f t="shared" si="7"/>
        <v>0</v>
      </c>
      <c r="U28" s="77"/>
      <c r="V28" s="78">
        <f t="shared" si="8"/>
        <v>181.19037315</v>
      </c>
    </row>
    <row r="29" spans="1:22">
      <c r="A29" s="6" t="s">
        <v>335</v>
      </c>
      <c r="B29" s="62">
        <v>8</v>
      </c>
      <c r="C29" s="19" t="s">
        <v>633</v>
      </c>
      <c r="D29" s="74">
        <v>324774.946</v>
      </c>
      <c r="E29" s="75">
        <v>63596.29</v>
      </c>
      <c r="F29" s="75">
        <v>460004.89799999999</v>
      </c>
      <c r="G29" s="75">
        <v>36027.747000000003</v>
      </c>
      <c r="H29" s="75">
        <v>0</v>
      </c>
      <c r="I29" s="75">
        <v>4293.2889999999998</v>
      </c>
      <c r="J29" s="75">
        <v>272.81099999999998</v>
      </c>
      <c r="K29" s="75">
        <v>0</v>
      </c>
      <c r="L29" s="76"/>
      <c r="M29" s="75">
        <f t="shared" si="2"/>
        <v>1867.4559394999999</v>
      </c>
      <c r="N29" s="75">
        <f t="shared" si="3"/>
        <v>416.5556995</v>
      </c>
      <c r="O29" s="75">
        <f t="shared" si="4"/>
        <v>1173.0124899</v>
      </c>
      <c r="P29" s="75">
        <f t="shared" si="5"/>
        <v>221.57064405000003</v>
      </c>
      <c r="Q29" s="75">
        <f t="shared" si="6"/>
        <v>0</v>
      </c>
      <c r="R29" s="75">
        <f t="shared" si="9"/>
        <v>9.8745646999999988</v>
      </c>
      <c r="S29" s="75">
        <f t="shared" si="10"/>
        <v>0.96847904999999979</v>
      </c>
      <c r="T29" s="75">
        <f t="shared" si="7"/>
        <v>0</v>
      </c>
      <c r="U29" s="77"/>
      <c r="V29" s="78">
        <f t="shared" si="8"/>
        <v>3689.4378166999995</v>
      </c>
    </row>
    <row r="30" spans="1:22">
      <c r="A30" s="6" t="s">
        <v>71</v>
      </c>
      <c r="B30" s="62">
        <v>13</v>
      </c>
      <c r="C30" s="19" t="s">
        <v>634</v>
      </c>
      <c r="D30" s="74">
        <v>37548.207000000002</v>
      </c>
      <c r="E30" s="75">
        <v>23349.133000000002</v>
      </c>
      <c r="F30" s="75">
        <v>100274.3</v>
      </c>
      <c r="G30" s="75">
        <v>21652.058000000001</v>
      </c>
      <c r="H30" s="75">
        <v>0</v>
      </c>
      <c r="I30" s="75">
        <v>2347.3319999999999</v>
      </c>
      <c r="J30" s="75">
        <v>59.392000000000003</v>
      </c>
      <c r="K30" s="75">
        <v>0</v>
      </c>
      <c r="L30" s="76"/>
      <c r="M30" s="75">
        <f t="shared" si="2"/>
        <v>215.90219025000002</v>
      </c>
      <c r="N30" s="75">
        <f t="shared" si="3"/>
        <v>152.93682115000001</v>
      </c>
      <c r="O30" s="75">
        <f t="shared" si="4"/>
        <v>255.69946500000003</v>
      </c>
      <c r="P30" s="75">
        <f t="shared" si="5"/>
        <v>133.16015670000002</v>
      </c>
      <c r="Q30" s="75">
        <f t="shared" si="6"/>
        <v>0</v>
      </c>
      <c r="R30" s="75">
        <f t="shared" si="9"/>
        <v>5.3988635999999994</v>
      </c>
      <c r="S30" s="75">
        <f t="shared" si="10"/>
        <v>0.21084160000000002</v>
      </c>
      <c r="T30" s="75">
        <f t="shared" si="7"/>
        <v>0</v>
      </c>
      <c r="U30" s="77"/>
      <c r="V30" s="78">
        <f t="shared" si="8"/>
        <v>763.30833830000006</v>
      </c>
    </row>
    <row r="31" spans="1:22">
      <c r="A31" s="6" t="s">
        <v>467</v>
      </c>
      <c r="B31" s="62">
        <v>1</v>
      </c>
      <c r="C31" s="19" t="s">
        <v>635</v>
      </c>
      <c r="D31" s="74">
        <v>101725.19</v>
      </c>
      <c r="E31" s="75">
        <v>38838.28</v>
      </c>
      <c r="F31" s="75">
        <v>212873.99799999999</v>
      </c>
      <c r="G31" s="75">
        <v>24728.495999999999</v>
      </c>
      <c r="H31" s="75">
        <v>0</v>
      </c>
      <c r="I31" s="75">
        <v>696.226</v>
      </c>
      <c r="J31" s="75">
        <v>68.921999999999997</v>
      </c>
      <c r="K31" s="75">
        <v>348.596</v>
      </c>
      <c r="L31" s="76"/>
      <c r="M31" s="75">
        <f t="shared" si="2"/>
        <v>584.91984249999996</v>
      </c>
      <c r="N31" s="75">
        <f t="shared" si="3"/>
        <v>254.39073400000001</v>
      </c>
      <c r="O31" s="75">
        <f t="shared" si="4"/>
        <v>542.82869490000007</v>
      </c>
      <c r="P31" s="75">
        <f t="shared" si="5"/>
        <v>152.08025040000001</v>
      </c>
      <c r="Q31" s="75">
        <f t="shared" si="6"/>
        <v>0</v>
      </c>
      <c r="R31" s="75">
        <f t="shared" si="9"/>
        <v>1.6013198</v>
      </c>
      <c r="S31" s="75">
        <f t="shared" si="10"/>
        <v>0.24467309999999998</v>
      </c>
      <c r="T31" s="75">
        <f t="shared" si="7"/>
        <v>7.7562610000000012</v>
      </c>
      <c r="U31" s="77"/>
      <c r="V31" s="78">
        <f t="shared" si="8"/>
        <v>1543.8217757000002</v>
      </c>
    </row>
    <row r="32" spans="1:22">
      <c r="A32" s="6" t="s">
        <v>507</v>
      </c>
      <c r="B32" s="62">
        <v>4</v>
      </c>
      <c r="C32" s="19" t="s">
        <v>636</v>
      </c>
      <c r="D32" s="74">
        <v>138889.89600000001</v>
      </c>
      <c r="E32" s="75">
        <v>18798.082999999999</v>
      </c>
      <c r="F32" s="75">
        <v>164768.024</v>
      </c>
      <c r="G32" s="75">
        <v>1410.21</v>
      </c>
      <c r="H32" s="75">
        <v>0</v>
      </c>
      <c r="I32" s="75">
        <v>103.339</v>
      </c>
      <c r="J32" s="75">
        <v>14.6</v>
      </c>
      <c r="K32" s="75">
        <v>0</v>
      </c>
      <c r="L32" s="76"/>
      <c r="M32" s="75">
        <f t="shared" si="2"/>
        <v>798.61690199999998</v>
      </c>
      <c r="N32" s="75">
        <f t="shared" si="3"/>
        <v>123.12744365</v>
      </c>
      <c r="O32" s="75">
        <f t="shared" si="4"/>
        <v>420.15846120000003</v>
      </c>
      <c r="P32" s="75">
        <f t="shared" si="5"/>
        <v>8.6727915000000007</v>
      </c>
      <c r="Q32" s="75">
        <f t="shared" si="6"/>
        <v>0</v>
      </c>
      <c r="R32" s="75">
        <f t="shared" si="9"/>
        <v>0.23767969999999999</v>
      </c>
      <c r="S32" s="75">
        <f t="shared" si="10"/>
        <v>5.1830000000000001E-2</v>
      </c>
      <c r="T32" s="75">
        <f t="shared" si="7"/>
        <v>0</v>
      </c>
      <c r="U32" s="77"/>
      <c r="V32" s="78">
        <f t="shared" si="8"/>
        <v>1350.8651080500001</v>
      </c>
    </row>
    <row r="33" spans="1:22">
      <c r="A33" s="6" t="s">
        <v>559</v>
      </c>
      <c r="B33" s="62">
        <v>7</v>
      </c>
      <c r="C33" s="19" t="s">
        <v>637</v>
      </c>
      <c r="D33" s="74">
        <v>24569.564999999999</v>
      </c>
      <c r="E33" s="75">
        <v>44607.966</v>
      </c>
      <c r="F33" s="75">
        <v>69692.001999999993</v>
      </c>
      <c r="G33" s="75">
        <v>41846.156999999999</v>
      </c>
      <c r="H33" s="75">
        <v>0</v>
      </c>
      <c r="I33" s="75">
        <v>3104.7919999999999</v>
      </c>
      <c r="J33" s="75">
        <v>84.05</v>
      </c>
      <c r="K33" s="75">
        <v>0</v>
      </c>
      <c r="L33" s="76"/>
      <c r="M33" s="75">
        <f t="shared" si="2"/>
        <v>141.27499874999998</v>
      </c>
      <c r="N33" s="75">
        <f t="shared" si="3"/>
        <v>292.18217730000003</v>
      </c>
      <c r="O33" s="75">
        <f t="shared" si="4"/>
        <v>177.7146051</v>
      </c>
      <c r="P33" s="75">
        <f t="shared" si="5"/>
        <v>257.35386555000002</v>
      </c>
      <c r="Q33" s="75">
        <f t="shared" si="6"/>
        <v>0</v>
      </c>
      <c r="R33" s="75">
        <f t="shared" si="9"/>
        <v>7.1410215999999993</v>
      </c>
      <c r="S33" s="75">
        <f t="shared" si="10"/>
        <v>0.29837749999999996</v>
      </c>
      <c r="T33" s="75">
        <f t="shared" si="7"/>
        <v>0</v>
      </c>
      <c r="U33" s="77"/>
      <c r="V33" s="78">
        <f t="shared" si="8"/>
        <v>875.9650458000001</v>
      </c>
    </row>
    <row r="34" spans="1:22">
      <c r="A34" s="6" t="s">
        <v>523</v>
      </c>
      <c r="B34" s="62">
        <v>5</v>
      </c>
      <c r="C34" s="19" t="s">
        <v>638</v>
      </c>
      <c r="D34" s="74">
        <v>81268.587</v>
      </c>
      <c r="E34" s="75">
        <v>46509.521999999997</v>
      </c>
      <c r="F34" s="75">
        <v>237445.25700000001</v>
      </c>
      <c r="G34" s="75">
        <v>29679.276999999998</v>
      </c>
      <c r="H34" s="75">
        <v>0</v>
      </c>
      <c r="I34" s="75">
        <v>1411.838</v>
      </c>
      <c r="J34" s="75">
        <v>70.277000000000001</v>
      </c>
      <c r="K34" s="75">
        <v>268.68700000000001</v>
      </c>
      <c r="L34" s="76"/>
      <c r="M34" s="75">
        <f t="shared" si="2"/>
        <v>467.29437524999997</v>
      </c>
      <c r="N34" s="75">
        <f t="shared" si="3"/>
        <v>304.6373691</v>
      </c>
      <c r="O34" s="75">
        <f t="shared" si="4"/>
        <v>605.48540535000006</v>
      </c>
      <c r="P34" s="75">
        <f t="shared" si="5"/>
        <v>182.52755354999999</v>
      </c>
      <c r="Q34" s="75">
        <f t="shared" si="6"/>
        <v>0</v>
      </c>
      <c r="R34" s="75">
        <f t="shared" si="9"/>
        <v>3.2472273999999999</v>
      </c>
      <c r="S34" s="75">
        <f t="shared" si="10"/>
        <v>0.24948334999999999</v>
      </c>
      <c r="T34" s="75">
        <f t="shared" si="7"/>
        <v>5.9782857500000013</v>
      </c>
      <c r="U34" s="77"/>
      <c r="V34" s="78">
        <f t="shared" si="8"/>
        <v>1569.4196997499998</v>
      </c>
    </row>
    <row r="35" spans="1:22">
      <c r="A35" s="6" t="s">
        <v>323</v>
      </c>
      <c r="B35" s="62">
        <v>5</v>
      </c>
      <c r="C35" s="19" t="s">
        <v>639</v>
      </c>
      <c r="D35" s="74">
        <v>41366.205999999998</v>
      </c>
      <c r="E35" s="75">
        <v>27897.517</v>
      </c>
      <c r="F35" s="75">
        <v>183235.29300000001</v>
      </c>
      <c r="G35" s="75">
        <v>13359.591</v>
      </c>
      <c r="H35" s="75">
        <v>0</v>
      </c>
      <c r="I35" s="75">
        <v>4608.3540000000003</v>
      </c>
      <c r="J35" s="75">
        <v>122.89700000000001</v>
      </c>
      <c r="K35" s="75">
        <v>387.245</v>
      </c>
      <c r="L35" s="76"/>
      <c r="M35" s="75">
        <f t="shared" si="2"/>
        <v>237.8556845</v>
      </c>
      <c r="N35" s="75">
        <f t="shared" si="3"/>
        <v>182.72873635000002</v>
      </c>
      <c r="O35" s="75">
        <f t="shared" si="4"/>
        <v>467.24999715000007</v>
      </c>
      <c r="P35" s="75">
        <f t="shared" si="5"/>
        <v>82.161484650000006</v>
      </c>
      <c r="Q35" s="75">
        <f t="shared" si="6"/>
        <v>0</v>
      </c>
      <c r="R35" s="75">
        <f t="shared" si="9"/>
        <v>10.5992142</v>
      </c>
      <c r="S35" s="75">
        <f t="shared" si="10"/>
        <v>0.43628435000000004</v>
      </c>
      <c r="T35" s="75">
        <f t="shared" si="7"/>
        <v>8.6162012500000014</v>
      </c>
      <c r="U35" s="77"/>
      <c r="V35" s="78">
        <f t="shared" si="8"/>
        <v>989.64760245000025</v>
      </c>
    </row>
    <row r="36" spans="1:22">
      <c r="A36" s="6" t="s">
        <v>117</v>
      </c>
      <c r="B36" s="62">
        <v>12</v>
      </c>
      <c r="C36" s="19" t="s">
        <v>640</v>
      </c>
      <c r="D36" s="74">
        <v>17292.837</v>
      </c>
      <c r="E36" s="75">
        <v>30360.835999999999</v>
      </c>
      <c r="F36" s="75">
        <v>70577.142999999996</v>
      </c>
      <c r="G36" s="75">
        <v>32574.170999999998</v>
      </c>
      <c r="H36" s="75">
        <v>0</v>
      </c>
      <c r="I36" s="75">
        <v>186.64699999999999</v>
      </c>
      <c r="J36" s="75">
        <v>38.198999999999998</v>
      </c>
      <c r="K36" s="75">
        <v>62.762999999999998</v>
      </c>
      <c r="L36" s="76"/>
      <c r="M36" s="75">
        <f t="shared" si="2"/>
        <v>99.433812750000001</v>
      </c>
      <c r="N36" s="75">
        <f t="shared" si="3"/>
        <v>198.8634758</v>
      </c>
      <c r="O36" s="75">
        <f t="shared" si="4"/>
        <v>179.97171465</v>
      </c>
      <c r="P36" s="75">
        <f t="shared" si="5"/>
        <v>200.33115164999998</v>
      </c>
      <c r="Q36" s="75">
        <f t="shared" si="6"/>
        <v>0</v>
      </c>
      <c r="R36" s="75">
        <f t="shared" si="9"/>
        <v>0.42928809999999995</v>
      </c>
      <c r="S36" s="75">
        <f t="shared" si="10"/>
        <v>0.13560644999999999</v>
      </c>
      <c r="T36" s="75">
        <f t="shared" si="7"/>
        <v>1.3964767500000002</v>
      </c>
      <c r="U36" s="77"/>
      <c r="V36" s="78">
        <f t="shared" si="8"/>
        <v>680.56152615000008</v>
      </c>
    </row>
    <row r="37" spans="1:22">
      <c r="A37" s="6" t="s">
        <v>527</v>
      </c>
      <c r="B37" s="62">
        <v>1</v>
      </c>
      <c r="C37" s="19" t="s">
        <v>641</v>
      </c>
      <c r="D37" s="74">
        <v>11671800.335000001</v>
      </c>
      <c r="E37" s="75">
        <v>13838480.983999999</v>
      </c>
      <c r="F37" s="75">
        <v>16993269.372000001</v>
      </c>
      <c r="G37" s="75">
        <v>31005.054</v>
      </c>
      <c r="H37" s="75">
        <v>0</v>
      </c>
      <c r="I37" s="75">
        <v>351693.85800000001</v>
      </c>
      <c r="J37" s="75">
        <v>70692.755999999994</v>
      </c>
      <c r="K37" s="75">
        <v>90232.176999999996</v>
      </c>
      <c r="L37" s="76"/>
      <c r="M37" s="75">
        <f t="shared" si="2"/>
        <v>67112.851926250005</v>
      </c>
      <c r="N37" s="75">
        <f t="shared" si="3"/>
        <v>90642.050445200002</v>
      </c>
      <c r="O37" s="75">
        <f t="shared" si="4"/>
        <v>43332.836898600006</v>
      </c>
      <c r="P37" s="75">
        <f t="shared" si="5"/>
        <v>190.6810821</v>
      </c>
      <c r="Q37" s="75">
        <f t="shared" si="6"/>
        <v>0</v>
      </c>
      <c r="R37" s="75">
        <f t="shared" si="9"/>
        <v>808.89587340000003</v>
      </c>
      <c r="S37" s="75">
        <f t="shared" si="10"/>
        <v>250.95928379999998</v>
      </c>
      <c r="T37" s="75">
        <f t="shared" si="7"/>
        <v>2007.6659382500002</v>
      </c>
      <c r="U37" s="77"/>
      <c r="V37" s="78">
        <f t="shared" si="8"/>
        <v>204345.94144760002</v>
      </c>
    </row>
    <row r="38" spans="1:22">
      <c r="A38" s="6" t="s">
        <v>497</v>
      </c>
      <c r="B38" s="62">
        <v>1</v>
      </c>
      <c r="C38" s="19" t="s">
        <v>642</v>
      </c>
      <c r="D38" s="74">
        <v>3576503.8530000001</v>
      </c>
      <c r="E38" s="75">
        <v>3148514.3629999999</v>
      </c>
      <c r="F38" s="75">
        <v>6293614.4560000002</v>
      </c>
      <c r="G38" s="75">
        <v>5457.6589999999997</v>
      </c>
      <c r="H38" s="75">
        <v>0</v>
      </c>
      <c r="I38" s="75">
        <v>59278.055</v>
      </c>
      <c r="J38" s="75">
        <v>9303.14</v>
      </c>
      <c r="K38" s="75">
        <v>50836.286999999997</v>
      </c>
      <c r="L38" s="76"/>
      <c r="M38" s="75">
        <f t="shared" si="2"/>
        <v>20564.89715475</v>
      </c>
      <c r="N38" s="75">
        <f t="shared" si="3"/>
        <v>20622.769077649999</v>
      </c>
      <c r="O38" s="75">
        <f t="shared" si="4"/>
        <v>16048.716862800002</v>
      </c>
      <c r="P38" s="75">
        <f t="shared" si="5"/>
        <v>33.56460285</v>
      </c>
      <c r="Q38" s="75">
        <f t="shared" si="6"/>
        <v>0</v>
      </c>
      <c r="R38" s="75">
        <f t="shared" si="9"/>
        <v>136.33952650000001</v>
      </c>
      <c r="S38" s="75">
        <f t="shared" si="10"/>
        <v>33.026146999999995</v>
      </c>
      <c r="T38" s="75">
        <f t="shared" si="7"/>
        <v>1131.10738575</v>
      </c>
      <c r="U38" s="77"/>
      <c r="V38" s="78">
        <f t="shared" si="8"/>
        <v>58570.420757299995</v>
      </c>
    </row>
    <row r="39" spans="1:22">
      <c r="A39" s="6" t="s">
        <v>75</v>
      </c>
      <c r="B39" s="62">
        <v>10</v>
      </c>
      <c r="C39" s="19" t="s">
        <v>643</v>
      </c>
      <c r="D39" s="74">
        <v>16480.367999999999</v>
      </c>
      <c r="E39" s="75">
        <v>48674.745000000003</v>
      </c>
      <c r="F39" s="75">
        <v>55121.277999999998</v>
      </c>
      <c r="G39" s="75">
        <v>54932.718000000001</v>
      </c>
      <c r="H39" s="75">
        <v>0</v>
      </c>
      <c r="I39" s="75">
        <v>207.75800000000001</v>
      </c>
      <c r="J39" s="75">
        <v>69.194000000000003</v>
      </c>
      <c r="K39" s="75">
        <v>112.249</v>
      </c>
      <c r="L39" s="76"/>
      <c r="M39" s="75">
        <f t="shared" si="2"/>
        <v>94.762115999999992</v>
      </c>
      <c r="N39" s="75">
        <f t="shared" si="3"/>
        <v>318.81957975</v>
      </c>
      <c r="O39" s="75">
        <f t="shared" si="4"/>
        <v>140.5592589</v>
      </c>
      <c r="P39" s="75">
        <f t="shared" si="5"/>
        <v>337.83621570000003</v>
      </c>
      <c r="Q39" s="75">
        <f t="shared" si="6"/>
        <v>0</v>
      </c>
      <c r="R39" s="75">
        <f t="shared" si="9"/>
        <v>0.47784340000000003</v>
      </c>
      <c r="S39" s="75">
        <f t="shared" si="10"/>
        <v>0.24563870000000002</v>
      </c>
      <c r="T39" s="75">
        <f t="shared" si="7"/>
        <v>2.4975402500000001</v>
      </c>
      <c r="U39" s="77"/>
      <c r="V39" s="78">
        <f t="shared" si="8"/>
        <v>895.19819270000005</v>
      </c>
    </row>
    <row r="40" spans="1:22">
      <c r="A40" s="6" t="s">
        <v>147</v>
      </c>
      <c r="B40" s="62">
        <v>7</v>
      </c>
      <c r="C40" s="19" t="s">
        <v>644</v>
      </c>
      <c r="D40" s="74">
        <v>142686.913</v>
      </c>
      <c r="E40" s="75">
        <v>82158.663</v>
      </c>
      <c r="F40" s="75">
        <v>617035.897</v>
      </c>
      <c r="G40" s="75">
        <v>38552.171999999999</v>
      </c>
      <c r="H40" s="75">
        <v>0</v>
      </c>
      <c r="I40" s="75">
        <v>611.06500000000005</v>
      </c>
      <c r="J40" s="75">
        <v>84.906000000000006</v>
      </c>
      <c r="K40" s="75">
        <v>1392.934</v>
      </c>
      <c r="L40" s="76"/>
      <c r="M40" s="75">
        <f t="shared" si="2"/>
        <v>820.44974975000002</v>
      </c>
      <c r="N40" s="75">
        <f t="shared" si="3"/>
        <v>538.13924265000003</v>
      </c>
      <c r="O40" s="75">
        <f t="shared" si="4"/>
        <v>1573.4415373500001</v>
      </c>
      <c r="P40" s="75">
        <f t="shared" si="5"/>
        <v>237.0958578</v>
      </c>
      <c r="Q40" s="75">
        <f t="shared" si="6"/>
        <v>0</v>
      </c>
      <c r="R40" s="75">
        <f t="shared" si="9"/>
        <v>1.4054495</v>
      </c>
      <c r="S40" s="75">
        <f t="shared" si="10"/>
        <v>0.30141629999999997</v>
      </c>
      <c r="T40" s="75">
        <f t="shared" si="7"/>
        <v>30.992781500000003</v>
      </c>
      <c r="U40" s="77"/>
      <c r="V40" s="78">
        <f t="shared" si="8"/>
        <v>3201.8260348499998</v>
      </c>
    </row>
    <row r="41" spans="1:22">
      <c r="A41" s="6" t="s">
        <v>107</v>
      </c>
      <c r="B41" s="62">
        <v>4</v>
      </c>
      <c r="C41" s="19" t="s">
        <v>645</v>
      </c>
      <c r="D41" s="74">
        <v>121854.451</v>
      </c>
      <c r="E41" s="75">
        <v>29104.096000000001</v>
      </c>
      <c r="F41" s="75">
        <v>251177.728</v>
      </c>
      <c r="G41" s="75">
        <v>10534.598</v>
      </c>
      <c r="H41" s="75">
        <v>0</v>
      </c>
      <c r="I41" s="75">
        <v>1981.604</v>
      </c>
      <c r="J41" s="75">
        <v>68.233999999999995</v>
      </c>
      <c r="K41" s="75">
        <v>774.89700000000005</v>
      </c>
      <c r="L41" s="76"/>
      <c r="M41" s="75">
        <f t="shared" si="2"/>
        <v>700.66309324999997</v>
      </c>
      <c r="N41" s="75">
        <f t="shared" si="3"/>
        <v>190.63182880000002</v>
      </c>
      <c r="O41" s="75">
        <f t="shared" si="4"/>
        <v>640.50320640000007</v>
      </c>
      <c r="P41" s="75">
        <f t="shared" si="5"/>
        <v>64.787777700000007</v>
      </c>
      <c r="Q41" s="75">
        <f t="shared" si="6"/>
        <v>0</v>
      </c>
      <c r="R41" s="75">
        <f t="shared" si="9"/>
        <v>4.5576892000000004</v>
      </c>
      <c r="S41" s="75">
        <f t="shared" si="10"/>
        <v>0.24223069999999997</v>
      </c>
      <c r="T41" s="75">
        <f t="shared" si="7"/>
        <v>17.241458250000004</v>
      </c>
      <c r="U41" s="77"/>
      <c r="V41" s="78">
        <f t="shared" si="8"/>
        <v>1618.6272843000002</v>
      </c>
    </row>
    <row r="42" spans="1:22">
      <c r="A42" s="6" t="s">
        <v>231</v>
      </c>
      <c r="B42" s="62">
        <v>5</v>
      </c>
      <c r="C42" s="19" t="s">
        <v>646</v>
      </c>
      <c r="D42" s="74">
        <v>16789.202000000001</v>
      </c>
      <c r="E42" s="75">
        <v>5523.6850000000004</v>
      </c>
      <c r="F42" s="75">
        <v>48052.008999999998</v>
      </c>
      <c r="G42" s="75">
        <v>5875.9440000000004</v>
      </c>
      <c r="H42" s="75">
        <v>0</v>
      </c>
      <c r="I42" s="75">
        <v>46.524000000000001</v>
      </c>
      <c r="J42" s="75">
        <v>1.4650000000000001</v>
      </c>
      <c r="K42" s="75">
        <v>0</v>
      </c>
      <c r="L42" s="76"/>
      <c r="M42" s="75">
        <f t="shared" si="2"/>
        <v>96.537911500000007</v>
      </c>
      <c r="N42" s="75">
        <f t="shared" si="3"/>
        <v>36.180136750000003</v>
      </c>
      <c r="O42" s="75">
        <f t="shared" si="4"/>
        <v>122.53262295</v>
      </c>
      <c r="P42" s="75">
        <f t="shared" si="5"/>
        <v>36.137055600000004</v>
      </c>
      <c r="Q42" s="75">
        <f t="shared" si="6"/>
        <v>0</v>
      </c>
      <c r="R42" s="75">
        <f t="shared" si="9"/>
        <v>0.10700519999999999</v>
      </c>
      <c r="S42" s="75">
        <f t="shared" si="10"/>
        <v>5.2007499999999996E-3</v>
      </c>
      <c r="T42" s="75">
        <f t="shared" si="7"/>
        <v>0</v>
      </c>
      <c r="U42" s="77"/>
      <c r="V42" s="78">
        <f t="shared" si="8"/>
        <v>291.49993274999997</v>
      </c>
    </row>
    <row r="43" spans="1:22">
      <c r="A43" s="6" t="s">
        <v>121</v>
      </c>
      <c r="B43" s="62">
        <v>18</v>
      </c>
      <c r="C43" s="19" t="s">
        <v>647</v>
      </c>
      <c r="D43" s="74">
        <v>21167.703000000001</v>
      </c>
      <c r="E43" s="75">
        <v>9867.1299999999992</v>
      </c>
      <c r="F43" s="75">
        <v>51574.52</v>
      </c>
      <c r="G43" s="75">
        <v>16374.616</v>
      </c>
      <c r="H43" s="75">
        <v>0</v>
      </c>
      <c r="I43" s="75">
        <v>45.720999999999997</v>
      </c>
      <c r="J43" s="75">
        <v>10.098000000000001</v>
      </c>
      <c r="K43" s="75">
        <v>0</v>
      </c>
      <c r="L43" s="76"/>
      <c r="M43" s="75">
        <f t="shared" si="2"/>
        <v>121.71429225</v>
      </c>
      <c r="N43" s="75">
        <f t="shared" si="3"/>
        <v>64.629701499999996</v>
      </c>
      <c r="O43" s="75">
        <f t="shared" si="4"/>
        <v>131.51502600000001</v>
      </c>
      <c r="P43" s="75">
        <f t="shared" si="5"/>
        <v>100.7038884</v>
      </c>
      <c r="Q43" s="75">
        <f t="shared" si="6"/>
        <v>0</v>
      </c>
      <c r="R43" s="75">
        <f t="shared" si="9"/>
        <v>0.1051583</v>
      </c>
      <c r="S43" s="75">
        <f t="shared" si="10"/>
        <v>3.5847900000000002E-2</v>
      </c>
      <c r="T43" s="75">
        <f t="shared" si="7"/>
        <v>0</v>
      </c>
      <c r="U43" s="77"/>
      <c r="V43" s="78">
        <f t="shared" si="8"/>
        <v>418.70391435000005</v>
      </c>
    </row>
    <row r="44" spans="1:22">
      <c r="A44" s="6" t="s">
        <v>317</v>
      </c>
      <c r="B44" s="62">
        <v>1</v>
      </c>
      <c r="C44" s="19" t="s">
        <v>648</v>
      </c>
      <c r="D44" s="74">
        <v>506175.66</v>
      </c>
      <c r="E44" s="75">
        <v>303054.77500000002</v>
      </c>
      <c r="F44" s="75">
        <v>1195894.828</v>
      </c>
      <c r="G44" s="75">
        <v>10192.262000000001</v>
      </c>
      <c r="H44" s="75">
        <v>0</v>
      </c>
      <c r="I44" s="75">
        <v>27800.231</v>
      </c>
      <c r="J44" s="75">
        <v>3001.645</v>
      </c>
      <c r="K44" s="75">
        <v>2760.596</v>
      </c>
      <c r="L44" s="76"/>
      <c r="M44" s="75">
        <f t="shared" si="2"/>
        <v>2910.510045</v>
      </c>
      <c r="N44" s="75">
        <f t="shared" si="3"/>
        <v>1985.0087762500002</v>
      </c>
      <c r="O44" s="75">
        <f t="shared" si="4"/>
        <v>3049.5318114000002</v>
      </c>
      <c r="P44" s="75">
        <f t="shared" si="5"/>
        <v>62.682411300000005</v>
      </c>
      <c r="Q44" s="75">
        <f t="shared" si="6"/>
        <v>0</v>
      </c>
      <c r="R44" s="75">
        <f t="shared" si="9"/>
        <v>63.940531299999996</v>
      </c>
      <c r="S44" s="75">
        <f t="shared" si="10"/>
        <v>10.65583975</v>
      </c>
      <c r="T44" s="75">
        <f t="shared" si="7"/>
        <v>61.423261000000004</v>
      </c>
      <c r="U44" s="77"/>
      <c r="V44" s="78">
        <f t="shared" si="8"/>
        <v>8143.7526760000001</v>
      </c>
    </row>
    <row r="45" spans="1:22">
      <c r="A45" s="6" t="s">
        <v>537</v>
      </c>
      <c r="B45" s="62">
        <v>6</v>
      </c>
      <c r="C45" s="19" t="s">
        <v>649</v>
      </c>
      <c r="D45" s="74">
        <v>57864.720999999998</v>
      </c>
      <c r="E45" s="75">
        <v>31610.308000000001</v>
      </c>
      <c r="F45" s="75">
        <v>253923.79399999999</v>
      </c>
      <c r="G45" s="75">
        <v>18910.194</v>
      </c>
      <c r="H45" s="75">
        <v>0</v>
      </c>
      <c r="I45" s="75">
        <v>741.38499999999999</v>
      </c>
      <c r="J45" s="75">
        <v>113.67</v>
      </c>
      <c r="K45" s="75">
        <v>422.64800000000002</v>
      </c>
      <c r="L45" s="76"/>
      <c r="M45" s="75">
        <f t="shared" si="2"/>
        <v>332.72214574999998</v>
      </c>
      <c r="N45" s="75">
        <f t="shared" si="3"/>
        <v>207.0475174</v>
      </c>
      <c r="O45" s="75">
        <f t="shared" si="4"/>
        <v>647.50567469999999</v>
      </c>
      <c r="P45" s="75">
        <f t="shared" si="5"/>
        <v>116.2976931</v>
      </c>
      <c r="Q45" s="75">
        <f t="shared" si="6"/>
        <v>0</v>
      </c>
      <c r="R45" s="75">
        <f t="shared" si="9"/>
        <v>1.7051855</v>
      </c>
      <c r="S45" s="75">
        <f t="shared" si="10"/>
        <v>0.40352849999999996</v>
      </c>
      <c r="T45" s="75">
        <f t="shared" si="7"/>
        <v>9.4039180000000009</v>
      </c>
      <c r="U45" s="77"/>
      <c r="V45" s="78">
        <f t="shared" si="8"/>
        <v>1315.0856629500001</v>
      </c>
    </row>
    <row r="46" spans="1:22">
      <c r="A46" s="6" t="s">
        <v>269</v>
      </c>
      <c r="B46" s="62">
        <v>5</v>
      </c>
      <c r="C46" s="19" t="s">
        <v>650</v>
      </c>
      <c r="D46" s="74">
        <v>836170.66200000001</v>
      </c>
      <c r="E46" s="75">
        <v>482905.13500000001</v>
      </c>
      <c r="F46" s="75">
        <v>1782794.416</v>
      </c>
      <c r="G46" s="75">
        <v>133990.622</v>
      </c>
      <c r="H46" s="75">
        <v>0</v>
      </c>
      <c r="I46" s="75">
        <v>29957.098000000002</v>
      </c>
      <c r="J46" s="75">
        <v>929.52700000000004</v>
      </c>
      <c r="K46" s="75">
        <v>9630.6020000000008</v>
      </c>
      <c r="L46" s="76"/>
      <c r="M46" s="75">
        <f t="shared" si="2"/>
        <v>4807.9813064999998</v>
      </c>
      <c r="N46" s="75">
        <f t="shared" si="3"/>
        <v>3163.0286342500003</v>
      </c>
      <c r="O46" s="75">
        <f t="shared" si="4"/>
        <v>4546.1257608000005</v>
      </c>
      <c r="P46" s="75">
        <f t="shared" si="5"/>
        <v>824.04232530000002</v>
      </c>
      <c r="Q46" s="75">
        <f t="shared" si="6"/>
        <v>0</v>
      </c>
      <c r="R46" s="75">
        <f t="shared" si="9"/>
        <v>68.901325400000005</v>
      </c>
      <c r="S46" s="75">
        <f t="shared" si="10"/>
        <v>3.2998208499999997</v>
      </c>
      <c r="T46" s="75">
        <f t="shared" si="7"/>
        <v>214.28089450000004</v>
      </c>
      <c r="U46" s="77"/>
      <c r="V46" s="78">
        <f t="shared" si="8"/>
        <v>13627.6600676</v>
      </c>
    </row>
    <row r="47" spans="1:22">
      <c r="A47" s="6" t="s">
        <v>285</v>
      </c>
      <c r="B47" s="62">
        <v>7</v>
      </c>
      <c r="C47" s="19" t="s">
        <v>651</v>
      </c>
      <c r="D47" s="74">
        <v>209316.87</v>
      </c>
      <c r="E47" s="75">
        <v>125499.825</v>
      </c>
      <c r="F47" s="75">
        <v>524183.984</v>
      </c>
      <c r="G47" s="75">
        <v>84592.179000000004</v>
      </c>
      <c r="H47" s="75">
        <v>0</v>
      </c>
      <c r="I47" s="75">
        <v>2110.2649999999999</v>
      </c>
      <c r="J47" s="75">
        <v>25.58</v>
      </c>
      <c r="K47" s="75">
        <v>3571.4490000000001</v>
      </c>
      <c r="L47" s="76"/>
      <c r="M47" s="75">
        <f t="shared" si="2"/>
        <v>1203.5720025000001</v>
      </c>
      <c r="N47" s="75">
        <f t="shared" si="3"/>
        <v>822.02385375000006</v>
      </c>
      <c r="O47" s="75">
        <f t="shared" si="4"/>
        <v>1336.6691592000002</v>
      </c>
      <c r="P47" s="75">
        <f t="shared" si="5"/>
        <v>520.24190084999998</v>
      </c>
      <c r="Q47" s="75">
        <f t="shared" si="6"/>
        <v>0</v>
      </c>
      <c r="R47" s="75">
        <f t="shared" si="9"/>
        <v>4.8536094999999992</v>
      </c>
      <c r="S47" s="75">
        <f t="shared" si="10"/>
        <v>9.0809000000000001E-2</v>
      </c>
      <c r="T47" s="75">
        <f t="shared" si="7"/>
        <v>79.464740250000006</v>
      </c>
      <c r="U47" s="77"/>
      <c r="V47" s="78">
        <f t="shared" si="8"/>
        <v>3966.91607505</v>
      </c>
    </row>
    <row r="48" spans="1:22">
      <c r="A48" s="6" t="s">
        <v>433</v>
      </c>
      <c r="B48" s="62">
        <v>17</v>
      </c>
      <c r="C48" s="19" t="s">
        <v>652</v>
      </c>
      <c r="D48" s="74">
        <v>36234.805</v>
      </c>
      <c r="E48" s="75">
        <v>26557.063999999998</v>
      </c>
      <c r="F48" s="75">
        <v>213366.65400000001</v>
      </c>
      <c r="G48" s="75">
        <v>29087.3</v>
      </c>
      <c r="H48" s="75">
        <v>0</v>
      </c>
      <c r="I48" s="75">
        <v>754.08299999999997</v>
      </c>
      <c r="J48" s="75">
        <v>49.777000000000001</v>
      </c>
      <c r="K48" s="75">
        <v>71.81</v>
      </c>
      <c r="L48" s="76"/>
      <c r="M48" s="75">
        <f t="shared" si="2"/>
        <v>208.35012875000001</v>
      </c>
      <c r="N48" s="75">
        <f t="shared" si="3"/>
        <v>173.94876919999999</v>
      </c>
      <c r="O48" s="75">
        <f t="shared" si="4"/>
        <v>544.08496770000011</v>
      </c>
      <c r="P48" s="75">
        <f t="shared" si="5"/>
        <v>178.88689500000001</v>
      </c>
      <c r="Q48" s="75">
        <f t="shared" si="6"/>
        <v>0</v>
      </c>
      <c r="R48" s="75">
        <f t="shared" si="9"/>
        <v>1.7343909</v>
      </c>
      <c r="S48" s="75">
        <f t="shared" si="10"/>
        <v>0.17670835000000001</v>
      </c>
      <c r="T48" s="75">
        <f t="shared" si="7"/>
        <v>1.5977725000000003</v>
      </c>
      <c r="U48" s="77"/>
      <c r="V48" s="78">
        <f t="shared" si="8"/>
        <v>1108.7796324000001</v>
      </c>
    </row>
    <row r="49" spans="1:22">
      <c r="A49" s="6" t="s">
        <v>215</v>
      </c>
      <c r="B49" s="62">
        <v>11</v>
      </c>
      <c r="C49" s="19" t="s">
        <v>653</v>
      </c>
      <c r="D49" s="74">
        <v>198409.318</v>
      </c>
      <c r="E49" s="75">
        <v>69656.100999999995</v>
      </c>
      <c r="F49" s="75">
        <v>522263.81599999999</v>
      </c>
      <c r="G49" s="75">
        <v>18022.303</v>
      </c>
      <c r="H49" s="75">
        <v>0</v>
      </c>
      <c r="I49" s="75">
        <v>2668.5369999999998</v>
      </c>
      <c r="J49" s="75">
        <v>246.11600000000001</v>
      </c>
      <c r="K49" s="75">
        <v>1605.53</v>
      </c>
      <c r="L49" s="76"/>
      <c r="M49" s="75">
        <f t="shared" si="2"/>
        <v>1140.8535784999999</v>
      </c>
      <c r="N49" s="75">
        <f t="shared" si="3"/>
        <v>456.24746154999997</v>
      </c>
      <c r="O49" s="75">
        <f t="shared" si="4"/>
        <v>1331.7727308000001</v>
      </c>
      <c r="P49" s="75">
        <f t="shared" si="5"/>
        <v>110.83716345000001</v>
      </c>
      <c r="Q49" s="75">
        <f t="shared" si="6"/>
        <v>0</v>
      </c>
      <c r="R49" s="75">
        <f t="shared" si="9"/>
        <v>6.1376350999999998</v>
      </c>
      <c r="S49" s="75">
        <f t="shared" si="10"/>
        <v>0.87371179999999993</v>
      </c>
      <c r="T49" s="75">
        <f t="shared" si="7"/>
        <v>35.723042500000005</v>
      </c>
      <c r="U49" s="77"/>
      <c r="V49" s="78">
        <f t="shared" si="8"/>
        <v>3082.4453236999998</v>
      </c>
    </row>
    <row r="50" spans="1:22">
      <c r="A50" s="6" t="s">
        <v>125</v>
      </c>
      <c r="B50" s="62">
        <v>7</v>
      </c>
      <c r="C50" s="19" t="s">
        <v>654</v>
      </c>
      <c r="D50" s="74">
        <v>59792.66</v>
      </c>
      <c r="E50" s="75">
        <v>59972.591999999997</v>
      </c>
      <c r="F50" s="75">
        <v>155142.03200000001</v>
      </c>
      <c r="G50" s="75">
        <v>42763.652999999998</v>
      </c>
      <c r="H50" s="75">
        <v>0</v>
      </c>
      <c r="I50" s="75">
        <v>1693.9280000000001</v>
      </c>
      <c r="J50" s="75">
        <v>75.5</v>
      </c>
      <c r="K50" s="75">
        <v>0.79300000000000004</v>
      </c>
      <c r="L50" s="76"/>
      <c r="M50" s="75">
        <f t="shared" si="2"/>
        <v>343.807795</v>
      </c>
      <c r="N50" s="75">
        <f t="shared" si="3"/>
        <v>392.8204776</v>
      </c>
      <c r="O50" s="75">
        <f t="shared" si="4"/>
        <v>395.61218160000004</v>
      </c>
      <c r="P50" s="75">
        <f t="shared" si="5"/>
        <v>262.99646595000002</v>
      </c>
      <c r="Q50" s="75">
        <f t="shared" si="6"/>
        <v>0</v>
      </c>
      <c r="R50" s="75">
        <f t="shared" si="9"/>
        <v>3.8960344</v>
      </c>
      <c r="S50" s="75">
        <f t="shared" si="10"/>
        <v>0.26802499999999996</v>
      </c>
      <c r="T50" s="75">
        <f t="shared" si="7"/>
        <v>1.7644250000000004E-2</v>
      </c>
      <c r="U50" s="77"/>
      <c r="V50" s="78">
        <f t="shared" si="8"/>
        <v>1399.4186238000002</v>
      </c>
    </row>
    <row r="51" spans="1:22">
      <c r="A51" s="6" t="s">
        <v>577</v>
      </c>
      <c r="B51" s="62">
        <v>6</v>
      </c>
      <c r="C51" s="19" t="s">
        <v>655</v>
      </c>
      <c r="D51" s="74">
        <v>68257.668999999994</v>
      </c>
      <c r="E51" s="75">
        <v>45202.125999999997</v>
      </c>
      <c r="F51" s="75">
        <v>185087.50399999999</v>
      </c>
      <c r="G51" s="75">
        <v>42048.046999999999</v>
      </c>
      <c r="H51" s="75">
        <v>0</v>
      </c>
      <c r="I51" s="75">
        <v>2118.5390000000002</v>
      </c>
      <c r="J51" s="75">
        <v>169.98699999999999</v>
      </c>
      <c r="K51" s="75">
        <v>345.327</v>
      </c>
      <c r="L51" s="76"/>
      <c r="M51" s="75">
        <f t="shared" si="2"/>
        <v>392.48159674999994</v>
      </c>
      <c r="N51" s="75">
        <f t="shared" si="3"/>
        <v>296.07392529999998</v>
      </c>
      <c r="O51" s="75">
        <f t="shared" si="4"/>
        <v>471.9731352</v>
      </c>
      <c r="P51" s="75">
        <f t="shared" si="5"/>
        <v>258.59548904999997</v>
      </c>
      <c r="Q51" s="75">
        <f t="shared" si="6"/>
        <v>0</v>
      </c>
      <c r="R51" s="75">
        <f t="shared" si="9"/>
        <v>4.8726397000000006</v>
      </c>
      <c r="S51" s="75">
        <f t="shared" si="10"/>
        <v>0.60345384999999996</v>
      </c>
      <c r="T51" s="75">
        <f t="shared" si="7"/>
        <v>7.6835257500000012</v>
      </c>
      <c r="U51" s="77"/>
      <c r="V51" s="78">
        <f t="shared" si="8"/>
        <v>1432.2837655999999</v>
      </c>
    </row>
    <row r="52" spans="1:22">
      <c r="A52" s="6" t="s">
        <v>191</v>
      </c>
      <c r="B52" s="62">
        <v>14</v>
      </c>
      <c r="C52" s="19" t="s">
        <v>656</v>
      </c>
      <c r="D52" s="74">
        <v>88420.566999999995</v>
      </c>
      <c r="E52" s="75">
        <v>20498.899000000001</v>
      </c>
      <c r="F52" s="75">
        <v>303909.19699999999</v>
      </c>
      <c r="G52" s="75">
        <v>6724.76</v>
      </c>
      <c r="H52" s="75">
        <v>0</v>
      </c>
      <c r="I52" s="75">
        <v>3929.4960000000001</v>
      </c>
      <c r="J52" s="75">
        <v>54.42</v>
      </c>
      <c r="K52" s="75">
        <v>496.62</v>
      </c>
      <c r="L52" s="76"/>
      <c r="M52" s="75">
        <f t="shared" si="2"/>
        <v>508.41826024999995</v>
      </c>
      <c r="N52" s="75">
        <f t="shared" si="3"/>
        <v>134.26778845000001</v>
      </c>
      <c r="O52" s="75">
        <f t="shared" si="4"/>
        <v>774.96845235000001</v>
      </c>
      <c r="P52" s="75">
        <f t="shared" si="5"/>
        <v>41.357274000000004</v>
      </c>
      <c r="Q52" s="75">
        <f t="shared" si="6"/>
        <v>0</v>
      </c>
      <c r="R52" s="75">
        <f t="shared" si="9"/>
        <v>9.0378407999999997</v>
      </c>
      <c r="S52" s="75">
        <f t="shared" si="10"/>
        <v>0.193191</v>
      </c>
      <c r="T52" s="75">
        <f t="shared" si="7"/>
        <v>11.049795000000001</v>
      </c>
      <c r="U52" s="77"/>
      <c r="V52" s="78">
        <f t="shared" si="8"/>
        <v>1479.2926018499998</v>
      </c>
    </row>
    <row r="53" spans="1:22">
      <c r="A53" s="6" t="s">
        <v>69</v>
      </c>
      <c r="B53" s="62">
        <v>12</v>
      </c>
      <c r="C53" s="19" t="s">
        <v>657</v>
      </c>
      <c r="D53" s="74">
        <v>37777.446000000004</v>
      </c>
      <c r="E53" s="75">
        <v>29375.532999999999</v>
      </c>
      <c r="F53" s="75">
        <v>108656.31</v>
      </c>
      <c r="G53" s="75">
        <v>30977.468000000001</v>
      </c>
      <c r="H53" s="75">
        <v>0</v>
      </c>
      <c r="I53" s="75">
        <v>454.298</v>
      </c>
      <c r="J53" s="75">
        <v>79.566000000000003</v>
      </c>
      <c r="K53" s="75">
        <v>0</v>
      </c>
      <c r="L53" s="76"/>
      <c r="M53" s="75">
        <f t="shared" si="2"/>
        <v>217.22031450000003</v>
      </c>
      <c r="N53" s="75">
        <f t="shared" si="3"/>
        <v>192.40974115</v>
      </c>
      <c r="O53" s="75">
        <f t="shared" si="4"/>
        <v>277.07359050000002</v>
      </c>
      <c r="P53" s="75">
        <f t="shared" si="5"/>
        <v>190.51142820000001</v>
      </c>
      <c r="Q53" s="75">
        <f t="shared" si="6"/>
        <v>0</v>
      </c>
      <c r="R53" s="75">
        <f t="shared" si="9"/>
        <v>1.0448854000000001</v>
      </c>
      <c r="S53" s="75">
        <f t="shared" si="10"/>
        <v>0.28245929999999997</v>
      </c>
      <c r="T53" s="75">
        <f t="shared" si="7"/>
        <v>0</v>
      </c>
      <c r="U53" s="77"/>
      <c r="V53" s="78">
        <f t="shared" si="8"/>
        <v>878.54241905000015</v>
      </c>
    </row>
    <row r="54" spans="1:22">
      <c r="A54" s="6" t="s">
        <v>515</v>
      </c>
      <c r="B54" s="62">
        <v>19</v>
      </c>
      <c r="C54" s="19" t="s">
        <v>658</v>
      </c>
      <c r="D54" s="74">
        <v>156736.43100000001</v>
      </c>
      <c r="E54" s="75">
        <v>96718.365999999995</v>
      </c>
      <c r="F54" s="75">
        <v>158292.66200000001</v>
      </c>
      <c r="G54" s="75">
        <v>104590.111</v>
      </c>
      <c r="H54" s="75">
        <v>0</v>
      </c>
      <c r="I54" s="75">
        <v>825.14700000000005</v>
      </c>
      <c r="J54" s="75">
        <v>74.47</v>
      </c>
      <c r="K54" s="75">
        <v>443.13499999999999</v>
      </c>
      <c r="L54" s="76"/>
      <c r="M54" s="75">
        <f t="shared" si="2"/>
        <v>901.23447825000005</v>
      </c>
      <c r="N54" s="75">
        <f t="shared" si="3"/>
        <v>633.50529729999994</v>
      </c>
      <c r="O54" s="75">
        <f t="shared" si="4"/>
        <v>403.64628810000005</v>
      </c>
      <c r="P54" s="75">
        <f t="shared" si="5"/>
        <v>643.22918264999998</v>
      </c>
      <c r="Q54" s="75">
        <f t="shared" si="6"/>
        <v>0</v>
      </c>
      <c r="R54" s="75">
        <f t="shared" si="9"/>
        <v>1.8978381</v>
      </c>
      <c r="S54" s="75">
        <f t="shared" si="10"/>
        <v>0.26436850000000001</v>
      </c>
      <c r="T54" s="75">
        <f t="shared" si="7"/>
        <v>9.8597537500000012</v>
      </c>
      <c r="U54" s="77"/>
      <c r="V54" s="78">
        <f t="shared" si="8"/>
        <v>2593.6372066499998</v>
      </c>
    </row>
    <row r="55" spans="1:22">
      <c r="A55" s="6" t="s">
        <v>491</v>
      </c>
      <c r="B55" s="62">
        <v>1</v>
      </c>
      <c r="C55" s="19" t="s">
        <v>659</v>
      </c>
      <c r="D55" s="74">
        <v>37896.385000000002</v>
      </c>
      <c r="E55" s="75">
        <v>99080.824999999997</v>
      </c>
      <c r="F55" s="75">
        <v>153227.973</v>
      </c>
      <c r="G55" s="75">
        <v>50874.180999999997</v>
      </c>
      <c r="H55" s="75">
        <v>0</v>
      </c>
      <c r="I55" s="75">
        <v>611.428</v>
      </c>
      <c r="J55" s="75">
        <v>138.762</v>
      </c>
      <c r="K55" s="75">
        <v>84.510999999999996</v>
      </c>
      <c r="L55" s="76"/>
      <c r="M55" s="75">
        <f t="shared" si="2"/>
        <v>217.90421375</v>
      </c>
      <c r="N55" s="75">
        <f t="shared" si="3"/>
        <v>648.97940374999996</v>
      </c>
      <c r="O55" s="75">
        <f t="shared" si="4"/>
        <v>390.73133115000002</v>
      </c>
      <c r="P55" s="75">
        <f t="shared" si="5"/>
        <v>312.87621315000001</v>
      </c>
      <c r="Q55" s="75">
        <f t="shared" si="6"/>
        <v>0</v>
      </c>
      <c r="R55" s="75">
        <f t="shared" si="9"/>
        <v>1.4062843999999999</v>
      </c>
      <c r="S55" s="75">
        <f t="shared" si="10"/>
        <v>0.49260509999999996</v>
      </c>
      <c r="T55" s="75">
        <f t="shared" si="7"/>
        <v>1.8803697500000001</v>
      </c>
      <c r="U55" s="77"/>
      <c r="V55" s="78">
        <f t="shared" si="8"/>
        <v>1574.2704210499999</v>
      </c>
    </row>
    <row r="56" spans="1:22">
      <c r="A56" s="6" t="s">
        <v>197</v>
      </c>
      <c r="B56" s="62">
        <v>14</v>
      </c>
      <c r="C56" s="19" t="s">
        <v>660</v>
      </c>
      <c r="D56" s="74">
        <v>20552.498</v>
      </c>
      <c r="E56" s="75">
        <v>5064.2380000000003</v>
      </c>
      <c r="F56" s="75">
        <v>49919.745000000003</v>
      </c>
      <c r="G56" s="75">
        <v>7381.6289999999999</v>
      </c>
      <c r="H56" s="75">
        <v>0</v>
      </c>
      <c r="I56" s="75">
        <v>747.38499999999999</v>
      </c>
      <c r="J56" s="75">
        <v>44.545000000000002</v>
      </c>
      <c r="K56" s="75">
        <v>0</v>
      </c>
      <c r="L56" s="76"/>
      <c r="M56" s="75">
        <f t="shared" si="2"/>
        <v>118.1768635</v>
      </c>
      <c r="N56" s="75">
        <f t="shared" si="3"/>
        <v>33.170758900000003</v>
      </c>
      <c r="O56" s="75">
        <f t="shared" si="4"/>
        <v>127.29534975000001</v>
      </c>
      <c r="P56" s="75">
        <f t="shared" si="5"/>
        <v>45.397018350000003</v>
      </c>
      <c r="Q56" s="75">
        <f t="shared" si="6"/>
        <v>0</v>
      </c>
      <c r="R56" s="75">
        <f t="shared" si="9"/>
        <v>1.7189855000000001</v>
      </c>
      <c r="S56" s="75">
        <f t="shared" si="10"/>
        <v>0.15813474999999999</v>
      </c>
      <c r="T56" s="75">
        <f t="shared" si="7"/>
        <v>0</v>
      </c>
      <c r="U56" s="77"/>
      <c r="V56" s="78">
        <f t="shared" si="8"/>
        <v>325.91711074999995</v>
      </c>
    </row>
    <row r="57" spans="1:22">
      <c r="A57" s="6" t="s">
        <v>427</v>
      </c>
      <c r="B57" s="62">
        <v>14</v>
      </c>
      <c r="C57" s="19" t="s">
        <v>661</v>
      </c>
      <c r="D57" s="74">
        <v>29633.085999999999</v>
      </c>
      <c r="E57" s="75">
        <v>9504.1440000000002</v>
      </c>
      <c r="F57" s="75">
        <v>105129.129</v>
      </c>
      <c r="G57" s="75">
        <v>4485.3069999999998</v>
      </c>
      <c r="H57" s="75">
        <v>0</v>
      </c>
      <c r="I57" s="75">
        <v>619.005</v>
      </c>
      <c r="J57" s="75">
        <v>46.244999999999997</v>
      </c>
      <c r="K57" s="75">
        <v>0</v>
      </c>
      <c r="L57" s="76"/>
      <c r="M57" s="75">
        <f t="shared" si="2"/>
        <v>170.39024449999999</v>
      </c>
      <c r="N57" s="75">
        <f t="shared" si="3"/>
        <v>62.252143200000006</v>
      </c>
      <c r="O57" s="75">
        <f t="shared" si="4"/>
        <v>268.07927895</v>
      </c>
      <c r="P57" s="75">
        <f t="shared" si="5"/>
        <v>27.584638049999999</v>
      </c>
      <c r="Q57" s="75">
        <f t="shared" si="6"/>
        <v>0</v>
      </c>
      <c r="R57" s="75">
        <f t="shared" si="9"/>
        <v>1.4237115</v>
      </c>
      <c r="S57" s="75">
        <f t="shared" si="10"/>
        <v>0.16416974999999998</v>
      </c>
      <c r="T57" s="75">
        <f t="shared" si="7"/>
        <v>0</v>
      </c>
      <c r="U57" s="77"/>
      <c r="V57" s="78">
        <f t="shared" si="8"/>
        <v>529.89418594999995</v>
      </c>
    </row>
    <row r="58" spans="1:22">
      <c r="A58" s="6" t="s">
        <v>183</v>
      </c>
      <c r="B58" s="62">
        <v>9</v>
      </c>
      <c r="C58" s="19" t="s">
        <v>662</v>
      </c>
      <c r="D58" s="74">
        <v>326982.34000000003</v>
      </c>
      <c r="E58" s="75">
        <v>104648.89</v>
      </c>
      <c r="F58" s="75">
        <v>580625.33100000001</v>
      </c>
      <c r="G58" s="75">
        <v>19203.776999999998</v>
      </c>
      <c r="H58" s="75">
        <v>0</v>
      </c>
      <c r="I58" s="75">
        <v>6866.7370000000001</v>
      </c>
      <c r="J58" s="75">
        <v>668.00699999999995</v>
      </c>
      <c r="K58" s="75">
        <v>0</v>
      </c>
      <c r="L58" s="76"/>
      <c r="M58" s="75">
        <f t="shared" si="2"/>
        <v>1880.148455</v>
      </c>
      <c r="N58" s="75">
        <f t="shared" si="3"/>
        <v>685.45022949999998</v>
      </c>
      <c r="O58" s="75">
        <f t="shared" si="4"/>
        <v>1480.5945940500001</v>
      </c>
      <c r="P58" s="75">
        <f t="shared" si="5"/>
        <v>118.10322855</v>
      </c>
      <c r="Q58" s="75">
        <f t="shared" si="6"/>
        <v>0</v>
      </c>
      <c r="R58" s="75">
        <f t="shared" si="9"/>
        <v>15.793495099999999</v>
      </c>
      <c r="S58" s="75">
        <f t="shared" si="10"/>
        <v>2.3714248499999995</v>
      </c>
      <c r="T58" s="75">
        <f t="shared" si="7"/>
        <v>0</v>
      </c>
      <c r="U58" s="77"/>
      <c r="V58" s="78">
        <f t="shared" si="8"/>
        <v>4182.4614270499997</v>
      </c>
    </row>
    <row r="59" spans="1:22">
      <c r="A59" s="6" t="s">
        <v>459</v>
      </c>
      <c r="B59" s="62">
        <v>5</v>
      </c>
      <c r="C59" s="19" t="s">
        <v>663</v>
      </c>
      <c r="D59" s="74">
        <v>142650.038</v>
      </c>
      <c r="E59" s="75">
        <v>57674.288999999997</v>
      </c>
      <c r="F59" s="75">
        <v>385843.43099999998</v>
      </c>
      <c r="G59" s="75">
        <v>30672.782999999999</v>
      </c>
      <c r="H59" s="75">
        <v>0</v>
      </c>
      <c r="I59" s="75">
        <v>13002.839</v>
      </c>
      <c r="J59" s="75">
        <v>339.12900000000002</v>
      </c>
      <c r="K59" s="75">
        <v>889.73800000000006</v>
      </c>
      <c r="L59" s="76"/>
      <c r="M59" s="75">
        <f t="shared" si="2"/>
        <v>820.23771850000003</v>
      </c>
      <c r="N59" s="75">
        <f t="shared" si="3"/>
        <v>377.76659295000002</v>
      </c>
      <c r="O59" s="75">
        <f t="shared" si="4"/>
        <v>983.90074905000006</v>
      </c>
      <c r="P59" s="75">
        <f t="shared" si="5"/>
        <v>188.63761545</v>
      </c>
      <c r="Q59" s="75">
        <f t="shared" si="6"/>
        <v>0</v>
      </c>
      <c r="R59" s="75">
        <f t="shared" si="9"/>
        <v>29.9065297</v>
      </c>
      <c r="S59" s="75">
        <f t="shared" si="10"/>
        <v>1.2039079500000001</v>
      </c>
      <c r="T59" s="75">
        <f t="shared" si="7"/>
        <v>19.796670500000005</v>
      </c>
      <c r="U59" s="77"/>
      <c r="V59" s="78">
        <f t="shared" si="8"/>
        <v>2421.4497841000002</v>
      </c>
    </row>
    <row r="60" spans="1:22">
      <c r="A60" s="6" t="s">
        <v>287</v>
      </c>
      <c r="B60" s="62">
        <v>12</v>
      </c>
      <c r="C60" s="19" t="s">
        <v>664</v>
      </c>
      <c r="D60" s="74">
        <v>932124.73100000003</v>
      </c>
      <c r="E60" s="75">
        <v>308200.73</v>
      </c>
      <c r="F60" s="75">
        <v>2065029.0889999999</v>
      </c>
      <c r="G60" s="75">
        <v>51043.008000000002</v>
      </c>
      <c r="H60" s="75">
        <v>0</v>
      </c>
      <c r="I60" s="75">
        <v>2574.2869999999998</v>
      </c>
      <c r="J60" s="75">
        <v>155.958</v>
      </c>
      <c r="K60" s="75">
        <v>2228.145</v>
      </c>
      <c r="L60" s="76"/>
      <c r="M60" s="75">
        <f t="shared" si="2"/>
        <v>5359.7172032500002</v>
      </c>
      <c r="N60" s="75">
        <f t="shared" si="3"/>
        <v>2018.7147815000001</v>
      </c>
      <c r="O60" s="75">
        <f t="shared" si="4"/>
        <v>5265.82417695</v>
      </c>
      <c r="P60" s="75">
        <f t="shared" si="5"/>
        <v>313.91449920000002</v>
      </c>
      <c r="Q60" s="75">
        <f t="shared" si="6"/>
        <v>0</v>
      </c>
      <c r="R60" s="75">
        <f t="shared" si="9"/>
        <v>5.9208600999999996</v>
      </c>
      <c r="S60" s="75">
        <f t="shared" si="10"/>
        <v>0.55365089999999995</v>
      </c>
      <c r="T60" s="75">
        <f t="shared" si="7"/>
        <v>49.576226250000005</v>
      </c>
      <c r="U60" s="77"/>
      <c r="V60" s="78">
        <f t="shared" si="8"/>
        <v>13014.221398149997</v>
      </c>
    </row>
    <row r="61" spans="1:22">
      <c r="A61" s="6" t="s">
        <v>155</v>
      </c>
      <c r="B61" s="62">
        <v>5</v>
      </c>
      <c r="C61" s="19" t="s">
        <v>665</v>
      </c>
      <c r="D61" s="74">
        <v>42746.951999999997</v>
      </c>
      <c r="E61" s="75">
        <v>9730.7559999999994</v>
      </c>
      <c r="F61" s="75">
        <v>107952.485</v>
      </c>
      <c r="G61" s="75">
        <v>5093.2349999999997</v>
      </c>
      <c r="H61" s="75">
        <v>0</v>
      </c>
      <c r="I61" s="75">
        <v>84.98</v>
      </c>
      <c r="J61" s="75">
        <v>7.9349999999999996</v>
      </c>
      <c r="K61" s="75">
        <v>0</v>
      </c>
      <c r="L61" s="76"/>
      <c r="M61" s="75">
        <f t="shared" si="2"/>
        <v>245.79497399999997</v>
      </c>
      <c r="N61" s="75">
        <f t="shared" si="3"/>
        <v>63.736451799999998</v>
      </c>
      <c r="O61" s="75">
        <f t="shared" si="4"/>
        <v>275.27883675000004</v>
      </c>
      <c r="P61" s="75">
        <f t="shared" si="5"/>
        <v>31.323395249999997</v>
      </c>
      <c r="Q61" s="75">
        <f t="shared" si="6"/>
        <v>0</v>
      </c>
      <c r="R61" s="75">
        <f t="shared" si="9"/>
        <v>0.19545400000000002</v>
      </c>
      <c r="S61" s="75">
        <f t="shared" si="10"/>
        <v>2.816925E-2</v>
      </c>
      <c r="T61" s="75">
        <f t="shared" si="7"/>
        <v>0</v>
      </c>
      <c r="U61" s="77"/>
      <c r="V61" s="78">
        <f t="shared" si="8"/>
        <v>616.3572810500001</v>
      </c>
    </row>
    <row r="62" spans="1:22">
      <c r="A62" s="6" t="s">
        <v>573</v>
      </c>
      <c r="B62" s="62">
        <v>11</v>
      </c>
      <c r="C62" s="19" t="s">
        <v>666</v>
      </c>
      <c r="D62" s="74">
        <v>31792.517</v>
      </c>
      <c r="E62" s="75">
        <v>19399.975999999999</v>
      </c>
      <c r="F62" s="75">
        <v>111245.567</v>
      </c>
      <c r="G62" s="75">
        <v>18101.143</v>
      </c>
      <c r="H62" s="75">
        <v>0</v>
      </c>
      <c r="I62" s="75">
        <v>239.77500000000001</v>
      </c>
      <c r="J62" s="75">
        <v>29.167000000000002</v>
      </c>
      <c r="K62" s="75">
        <v>0</v>
      </c>
      <c r="L62" s="76"/>
      <c r="M62" s="75">
        <f t="shared" si="2"/>
        <v>182.80697275</v>
      </c>
      <c r="N62" s="75">
        <f t="shared" si="3"/>
        <v>127.0698428</v>
      </c>
      <c r="O62" s="75">
        <f t="shared" si="4"/>
        <v>283.67619585</v>
      </c>
      <c r="P62" s="75">
        <f t="shared" si="5"/>
        <v>111.32202945</v>
      </c>
      <c r="Q62" s="75">
        <f t="shared" si="6"/>
        <v>0</v>
      </c>
      <c r="R62" s="75">
        <f t="shared" si="9"/>
        <v>0.55148249999999999</v>
      </c>
      <c r="S62" s="75">
        <f t="shared" si="10"/>
        <v>0.10354285000000001</v>
      </c>
      <c r="T62" s="75">
        <f t="shared" si="7"/>
        <v>0</v>
      </c>
      <c r="U62" s="77"/>
      <c r="V62" s="78">
        <f t="shared" si="8"/>
        <v>705.53006620000008</v>
      </c>
    </row>
    <row r="63" spans="1:22">
      <c r="A63" s="6" t="s">
        <v>65</v>
      </c>
      <c r="B63" s="62">
        <v>13</v>
      </c>
      <c r="C63" s="19" t="s">
        <v>667</v>
      </c>
      <c r="D63" s="74">
        <v>29679.206999999999</v>
      </c>
      <c r="E63" s="75">
        <v>36600.1</v>
      </c>
      <c r="F63" s="75">
        <v>109897.181</v>
      </c>
      <c r="G63" s="75">
        <v>42321.927000000003</v>
      </c>
      <c r="H63" s="75">
        <v>0</v>
      </c>
      <c r="I63" s="75">
        <v>538.80999999999995</v>
      </c>
      <c r="J63" s="75">
        <v>123.94499999999999</v>
      </c>
      <c r="K63" s="75">
        <v>0</v>
      </c>
      <c r="L63" s="76"/>
      <c r="M63" s="75">
        <f t="shared" si="2"/>
        <v>170.65544025</v>
      </c>
      <c r="N63" s="75">
        <f t="shared" si="3"/>
        <v>239.73065500000001</v>
      </c>
      <c r="O63" s="75">
        <f t="shared" si="4"/>
        <v>280.23781155</v>
      </c>
      <c r="P63" s="75">
        <f t="shared" si="5"/>
        <v>260.27985105000005</v>
      </c>
      <c r="Q63" s="75">
        <f t="shared" si="6"/>
        <v>0</v>
      </c>
      <c r="R63" s="75">
        <f t="shared" si="9"/>
        <v>1.2392629999999998</v>
      </c>
      <c r="S63" s="75">
        <f t="shared" si="10"/>
        <v>0.44000474999999994</v>
      </c>
      <c r="T63" s="75">
        <f t="shared" si="7"/>
        <v>0</v>
      </c>
      <c r="U63" s="77"/>
      <c r="V63" s="78">
        <f t="shared" si="8"/>
        <v>952.58302560000004</v>
      </c>
    </row>
    <row r="64" spans="1:22">
      <c r="A64" s="6" t="s">
        <v>119</v>
      </c>
      <c r="B64" s="62">
        <v>12</v>
      </c>
      <c r="C64" s="19" t="s">
        <v>668</v>
      </c>
      <c r="D64" s="74">
        <v>30794.226999999999</v>
      </c>
      <c r="E64" s="75">
        <v>27845.896000000001</v>
      </c>
      <c r="F64" s="75">
        <v>100818.11599999999</v>
      </c>
      <c r="G64" s="75">
        <v>32554.453000000001</v>
      </c>
      <c r="H64" s="75">
        <v>0</v>
      </c>
      <c r="I64" s="75">
        <v>1505.961</v>
      </c>
      <c r="J64" s="75">
        <v>127.01900000000001</v>
      </c>
      <c r="K64" s="75">
        <v>0</v>
      </c>
      <c r="L64" s="76"/>
      <c r="M64" s="75">
        <f t="shared" si="2"/>
        <v>177.06680524999999</v>
      </c>
      <c r="N64" s="75">
        <f t="shared" si="3"/>
        <v>182.3906188</v>
      </c>
      <c r="O64" s="75">
        <f t="shared" si="4"/>
        <v>257.08619579999998</v>
      </c>
      <c r="P64" s="75">
        <f t="shared" si="5"/>
        <v>200.20988595</v>
      </c>
      <c r="Q64" s="75">
        <f t="shared" si="6"/>
        <v>0</v>
      </c>
      <c r="R64" s="75">
        <f t="shared" si="9"/>
        <v>3.4637102999999998</v>
      </c>
      <c r="S64" s="75">
        <f t="shared" si="10"/>
        <v>0.45091745000000005</v>
      </c>
      <c r="T64" s="75">
        <f t="shared" si="7"/>
        <v>0</v>
      </c>
      <c r="U64" s="77"/>
      <c r="V64" s="78">
        <f t="shared" si="8"/>
        <v>820.66813354999988</v>
      </c>
    </row>
    <row r="65" spans="1:22">
      <c r="A65" s="6" t="s">
        <v>455</v>
      </c>
      <c r="B65" s="62">
        <v>6</v>
      </c>
      <c r="C65" s="19" t="s">
        <v>669</v>
      </c>
      <c r="D65" s="74">
        <v>18415.994999999999</v>
      </c>
      <c r="E65" s="75">
        <v>6736.2529999999997</v>
      </c>
      <c r="F65" s="75">
        <v>45078.123</v>
      </c>
      <c r="G65" s="75">
        <v>9498.1110000000008</v>
      </c>
      <c r="H65" s="75">
        <v>0</v>
      </c>
      <c r="I65" s="75">
        <v>304.262</v>
      </c>
      <c r="J65" s="75">
        <v>31.350999999999999</v>
      </c>
      <c r="K65" s="75">
        <v>0</v>
      </c>
      <c r="L65" s="76"/>
      <c r="M65" s="75">
        <f t="shared" si="2"/>
        <v>105.89197125</v>
      </c>
      <c r="N65" s="75">
        <f t="shared" si="3"/>
        <v>44.122457150000002</v>
      </c>
      <c r="O65" s="75">
        <f t="shared" si="4"/>
        <v>114.94921365</v>
      </c>
      <c r="P65" s="75">
        <f t="shared" si="5"/>
        <v>58.413382650000003</v>
      </c>
      <c r="Q65" s="75">
        <f t="shared" si="6"/>
        <v>0</v>
      </c>
      <c r="R65" s="75">
        <f t="shared" si="9"/>
        <v>0.69980259999999994</v>
      </c>
      <c r="S65" s="75">
        <f t="shared" si="10"/>
        <v>0.11129604999999999</v>
      </c>
      <c r="T65" s="75">
        <f t="shared" si="7"/>
        <v>0</v>
      </c>
      <c r="U65" s="77"/>
      <c r="V65" s="78">
        <f t="shared" si="8"/>
        <v>324.18812335000001</v>
      </c>
    </row>
    <row r="66" spans="1:22">
      <c r="A66" s="6" t="s">
        <v>381</v>
      </c>
      <c r="B66" s="62">
        <v>10</v>
      </c>
      <c r="C66" s="19" t="s">
        <v>670</v>
      </c>
      <c r="D66" s="74">
        <v>43863.745000000003</v>
      </c>
      <c r="E66" s="75">
        <v>37450.548999999999</v>
      </c>
      <c r="F66" s="75">
        <v>141552.02499999999</v>
      </c>
      <c r="G66" s="75">
        <v>36024.137999999999</v>
      </c>
      <c r="H66" s="75">
        <v>0</v>
      </c>
      <c r="I66" s="75">
        <v>790.76700000000005</v>
      </c>
      <c r="J66" s="75">
        <v>90.899000000000001</v>
      </c>
      <c r="K66" s="75">
        <v>313.61200000000002</v>
      </c>
      <c r="L66" s="76"/>
      <c r="M66" s="75">
        <f t="shared" si="2"/>
        <v>252.21653375000002</v>
      </c>
      <c r="N66" s="75">
        <f t="shared" si="3"/>
        <v>245.30109594999999</v>
      </c>
      <c r="O66" s="75">
        <f t="shared" si="4"/>
        <v>360.95766374999999</v>
      </c>
      <c r="P66" s="75">
        <f t="shared" si="5"/>
        <v>221.54844869999999</v>
      </c>
      <c r="Q66" s="75">
        <f t="shared" si="6"/>
        <v>0</v>
      </c>
      <c r="R66" s="75">
        <f t="shared" si="9"/>
        <v>1.8187641000000001</v>
      </c>
      <c r="S66" s="75">
        <f t="shared" si="10"/>
        <v>0.32269144999999999</v>
      </c>
      <c r="T66" s="75">
        <f t="shared" si="7"/>
        <v>6.9778670000000016</v>
      </c>
      <c r="U66" s="77"/>
      <c r="V66" s="78">
        <f t="shared" si="8"/>
        <v>1089.1430647000002</v>
      </c>
    </row>
    <row r="67" spans="1:22">
      <c r="A67" s="6" t="s">
        <v>387</v>
      </c>
      <c r="B67" s="62">
        <v>13</v>
      </c>
      <c r="C67" s="19" t="s">
        <v>671</v>
      </c>
      <c r="D67" s="74">
        <v>1814767.2879999999</v>
      </c>
      <c r="E67" s="75">
        <v>903203.12199999997</v>
      </c>
      <c r="F67" s="75">
        <v>4007611.03</v>
      </c>
      <c r="G67" s="75">
        <v>57899.091</v>
      </c>
      <c r="H67" s="75">
        <v>0</v>
      </c>
      <c r="I67" s="75">
        <v>92405.972999999998</v>
      </c>
      <c r="J67" s="75">
        <v>8546.2810000000009</v>
      </c>
      <c r="K67" s="75">
        <v>13920.665000000001</v>
      </c>
      <c r="L67" s="76"/>
      <c r="M67" s="75">
        <f t="shared" si="2"/>
        <v>10434.911905999999</v>
      </c>
      <c r="N67" s="75">
        <f t="shared" si="3"/>
        <v>5915.9804491000004</v>
      </c>
      <c r="O67" s="75">
        <f t="shared" si="4"/>
        <v>10219.4081265</v>
      </c>
      <c r="P67" s="75">
        <f t="shared" si="5"/>
        <v>356.07940965</v>
      </c>
      <c r="Q67" s="75">
        <f t="shared" si="6"/>
        <v>0</v>
      </c>
      <c r="R67" s="75">
        <f t="shared" si="9"/>
        <v>212.53373790000001</v>
      </c>
      <c r="S67" s="75">
        <f t="shared" si="10"/>
        <v>30.339297550000001</v>
      </c>
      <c r="T67" s="75">
        <f t="shared" si="7"/>
        <v>309.73479625000004</v>
      </c>
      <c r="U67" s="77"/>
      <c r="V67" s="78">
        <f t="shared" si="8"/>
        <v>27478.987722950002</v>
      </c>
    </row>
    <row r="68" spans="1:22">
      <c r="A68" s="6" t="s">
        <v>591</v>
      </c>
      <c r="B68" s="62">
        <v>4</v>
      </c>
      <c r="C68" s="19" t="s">
        <v>672</v>
      </c>
      <c r="D68" s="74">
        <v>11304.388999999999</v>
      </c>
      <c r="E68" s="75">
        <v>6029.0910000000003</v>
      </c>
      <c r="F68" s="75">
        <v>40636.923000000003</v>
      </c>
      <c r="G68" s="75">
        <v>7807.3950000000004</v>
      </c>
      <c r="H68" s="75">
        <v>0</v>
      </c>
      <c r="I68" s="75">
        <v>1578.5740000000001</v>
      </c>
      <c r="J68" s="75">
        <v>50.488</v>
      </c>
      <c r="K68" s="75">
        <v>68.210999999999999</v>
      </c>
      <c r="L68" s="76"/>
      <c r="M68" s="75">
        <f t="shared" si="2"/>
        <v>65.000236749999999</v>
      </c>
      <c r="N68" s="75">
        <f t="shared" si="3"/>
        <v>39.490546050000006</v>
      </c>
      <c r="O68" s="75">
        <f t="shared" si="4"/>
        <v>103.62415365000001</v>
      </c>
      <c r="P68" s="75">
        <f t="shared" si="5"/>
        <v>48.015479250000006</v>
      </c>
      <c r="Q68" s="75">
        <f t="shared" si="6"/>
        <v>0</v>
      </c>
      <c r="R68" s="75">
        <f t="shared" si="9"/>
        <v>3.6307202000000003</v>
      </c>
      <c r="S68" s="75">
        <f t="shared" si="10"/>
        <v>0.17923239999999999</v>
      </c>
      <c r="T68" s="75">
        <f t="shared" si="7"/>
        <v>1.5176947500000002</v>
      </c>
      <c r="U68" s="77"/>
      <c r="V68" s="78">
        <f t="shared" si="8"/>
        <v>261.45806304999996</v>
      </c>
    </row>
    <row r="69" spans="1:22">
      <c r="A69" s="6" t="s">
        <v>277</v>
      </c>
      <c r="B69" s="62">
        <v>13</v>
      </c>
      <c r="C69" s="19" t="s">
        <v>673</v>
      </c>
      <c r="D69" s="74">
        <v>208773.79300000001</v>
      </c>
      <c r="E69" s="75">
        <v>111717.656</v>
      </c>
      <c r="F69" s="75">
        <v>494548.29399999999</v>
      </c>
      <c r="G69" s="75">
        <v>79469.687999999995</v>
      </c>
      <c r="H69" s="75">
        <v>0</v>
      </c>
      <c r="I69" s="75">
        <v>3548.8470000000002</v>
      </c>
      <c r="J69" s="75">
        <v>337.76499999999999</v>
      </c>
      <c r="K69" s="75">
        <v>1787.9090000000001</v>
      </c>
      <c r="L69" s="76"/>
      <c r="M69" s="75">
        <f t="shared" si="2"/>
        <v>1200.4493097500001</v>
      </c>
      <c r="N69" s="75">
        <f t="shared" si="3"/>
        <v>731.75064680000003</v>
      </c>
      <c r="O69" s="75">
        <f t="shared" si="4"/>
        <v>1261.0981497</v>
      </c>
      <c r="P69" s="75">
        <f t="shared" si="5"/>
        <v>488.7385812</v>
      </c>
      <c r="Q69" s="75">
        <f t="shared" si="6"/>
        <v>0</v>
      </c>
      <c r="R69" s="75">
        <f t="shared" si="9"/>
        <v>8.1623481000000009</v>
      </c>
      <c r="S69" s="75">
        <f t="shared" si="10"/>
        <v>1.1990657499999999</v>
      </c>
      <c r="T69" s="75">
        <f t="shared" si="7"/>
        <v>39.780975250000004</v>
      </c>
      <c r="U69" s="77"/>
      <c r="V69" s="78">
        <f t="shared" si="8"/>
        <v>3731.1790765500009</v>
      </c>
    </row>
    <row r="70" spans="1:22">
      <c r="A70" s="6" t="s">
        <v>417</v>
      </c>
      <c r="B70" s="62">
        <v>1</v>
      </c>
      <c r="C70" s="19" t="s">
        <v>674</v>
      </c>
      <c r="D70" s="74">
        <v>365972.73599999998</v>
      </c>
      <c r="E70" s="75">
        <v>370344.402</v>
      </c>
      <c r="F70" s="75">
        <v>1193281.1510000001</v>
      </c>
      <c r="G70" s="75">
        <v>1237.7360000000001</v>
      </c>
      <c r="H70" s="75">
        <v>0</v>
      </c>
      <c r="I70" s="75">
        <v>23174.078000000001</v>
      </c>
      <c r="J70" s="75">
        <v>4142.5360000000001</v>
      </c>
      <c r="K70" s="75">
        <v>9404.1489999999994</v>
      </c>
      <c r="L70" s="76"/>
      <c r="M70" s="75">
        <f t="shared" si="2"/>
        <v>2104.3432319999997</v>
      </c>
      <c r="N70" s="75">
        <f t="shared" si="3"/>
        <v>2425.7558331</v>
      </c>
      <c r="O70" s="75">
        <f t="shared" si="4"/>
        <v>3042.8669350500004</v>
      </c>
      <c r="P70" s="75">
        <f t="shared" si="5"/>
        <v>7.6120764000000012</v>
      </c>
      <c r="Q70" s="75">
        <f t="shared" si="6"/>
        <v>0</v>
      </c>
      <c r="R70" s="75">
        <f t="shared" si="9"/>
        <v>53.300379400000004</v>
      </c>
      <c r="S70" s="75">
        <f t="shared" si="10"/>
        <v>14.706002799999998</v>
      </c>
      <c r="T70" s="75">
        <f t="shared" si="7"/>
        <v>209.24231525000002</v>
      </c>
      <c r="U70" s="77"/>
      <c r="V70" s="78">
        <f t="shared" si="8"/>
        <v>7857.8267739999983</v>
      </c>
    </row>
    <row r="71" spans="1:22">
      <c r="A71" s="6" t="s">
        <v>429</v>
      </c>
      <c r="B71" s="62">
        <v>2</v>
      </c>
      <c r="C71" s="19" t="s">
        <v>675</v>
      </c>
      <c r="D71" s="74">
        <v>224095.34599999999</v>
      </c>
      <c r="E71" s="75">
        <v>206187.614</v>
      </c>
      <c r="F71" s="75">
        <v>987732.16200000001</v>
      </c>
      <c r="G71" s="75">
        <v>15111.74</v>
      </c>
      <c r="H71" s="75">
        <v>0</v>
      </c>
      <c r="I71" s="75">
        <v>2567.7959999999998</v>
      </c>
      <c r="J71" s="75">
        <v>284.97300000000001</v>
      </c>
      <c r="K71" s="75">
        <v>7857.0820000000003</v>
      </c>
      <c r="L71" s="76"/>
      <c r="M71" s="75">
        <f t="shared" si="2"/>
        <v>1288.5482394999999</v>
      </c>
      <c r="N71" s="75">
        <f t="shared" si="3"/>
        <v>1350.5288717000001</v>
      </c>
      <c r="O71" s="75">
        <f t="shared" si="4"/>
        <v>2518.7170131000003</v>
      </c>
      <c r="P71" s="75">
        <f t="shared" si="5"/>
        <v>92.937201000000002</v>
      </c>
      <c r="Q71" s="75">
        <f t="shared" si="6"/>
        <v>0</v>
      </c>
      <c r="R71" s="75">
        <f t="shared" si="9"/>
        <v>5.9059307999999993</v>
      </c>
      <c r="S71" s="75">
        <f t="shared" si="10"/>
        <v>1.01165415</v>
      </c>
      <c r="T71" s="75">
        <f t="shared" si="7"/>
        <v>174.82007450000003</v>
      </c>
      <c r="U71" s="77"/>
      <c r="V71" s="78">
        <f t="shared" si="8"/>
        <v>5432.4689847500003</v>
      </c>
    </row>
    <row r="72" spans="1:22">
      <c r="A72" s="6" t="s">
        <v>203</v>
      </c>
      <c r="B72" s="62">
        <v>11</v>
      </c>
      <c r="C72" s="19" t="s">
        <v>676</v>
      </c>
      <c r="D72" s="74">
        <v>18166.093000000001</v>
      </c>
      <c r="E72" s="75">
        <v>11638.92</v>
      </c>
      <c r="F72" s="75">
        <v>71813.691999999995</v>
      </c>
      <c r="G72" s="75">
        <v>20432.202000000001</v>
      </c>
      <c r="H72" s="75">
        <v>0</v>
      </c>
      <c r="I72" s="75">
        <v>983.56</v>
      </c>
      <c r="J72" s="75">
        <v>83.242000000000004</v>
      </c>
      <c r="K72" s="75">
        <v>0</v>
      </c>
      <c r="L72" s="76"/>
      <c r="M72" s="75">
        <f t="shared" si="2"/>
        <v>104.45503475</v>
      </c>
      <c r="N72" s="75">
        <f t="shared" si="3"/>
        <v>76.234926000000002</v>
      </c>
      <c r="O72" s="75">
        <f t="shared" si="4"/>
        <v>183.12491460000001</v>
      </c>
      <c r="P72" s="75">
        <f t="shared" si="5"/>
        <v>125.65804230000001</v>
      </c>
      <c r="Q72" s="75">
        <f t="shared" si="6"/>
        <v>0</v>
      </c>
      <c r="R72" s="75">
        <f t="shared" si="9"/>
        <v>2.2621879999999996</v>
      </c>
      <c r="S72" s="75">
        <f t="shared" si="10"/>
        <v>0.29550910000000002</v>
      </c>
      <c r="T72" s="75">
        <f t="shared" si="7"/>
        <v>0</v>
      </c>
      <c r="U72" s="77"/>
      <c r="V72" s="78">
        <f t="shared" si="8"/>
        <v>492.03061474999998</v>
      </c>
    </row>
    <row r="73" spans="1:22">
      <c r="A73" s="6" t="s">
        <v>401</v>
      </c>
      <c r="B73" s="62">
        <v>18</v>
      </c>
      <c r="C73" s="19" t="s">
        <v>677</v>
      </c>
      <c r="D73" s="74">
        <v>375935.69500000001</v>
      </c>
      <c r="E73" s="75">
        <v>125326.74400000001</v>
      </c>
      <c r="F73" s="75">
        <v>879487.83400000003</v>
      </c>
      <c r="G73" s="75">
        <v>27048.528999999999</v>
      </c>
      <c r="H73" s="75">
        <v>0</v>
      </c>
      <c r="I73" s="75">
        <v>5048.0370000000003</v>
      </c>
      <c r="J73" s="75">
        <v>529.06200000000001</v>
      </c>
      <c r="K73" s="75">
        <v>1732.6</v>
      </c>
      <c r="L73" s="76"/>
      <c r="M73" s="75">
        <f t="shared" si="2"/>
        <v>2161.6302462499998</v>
      </c>
      <c r="N73" s="75">
        <f t="shared" si="3"/>
        <v>820.89017320000005</v>
      </c>
      <c r="O73" s="75">
        <f t="shared" si="4"/>
        <v>2242.6939767000003</v>
      </c>
      <c r="P73" s="75">
        <f t="shared" si="5"/>
        <v>166.34845335</v>
      </c>
      <c r="Q73" s="75">
        <f t="shared" si="6"/>
        <v>0</v>
      </c>
      <c r="R73" s="75">
        <f t="shared" si="9"/>
        <v>11.6104851</v>
      </c>
      <c r="S73" s="75">
        <f t="shared" si="10"/>
        <v>1.8781700999999997</v>
      </c>
      <c r="T73" s="75">
        <f t="shared" si="7"/>
        <v>38.550350000000002</v>
      </c>
      <c r="U73" s="77"/>
      <c r="V73" s="78">
        <f t="shared" si="8"/>
        <v>5443.6018547000003</v>
      </c>
    </row>
    <row r="74" spans="1:22">
      <c r="A74" s="6" t="s">
        <v>469</v>
      </c>
      <c r="B74" s="62">
        <v>17</v>
      </c>
      <c r="C74" s="19" t="s">
        <v>678</v>
      </c>
      <c r="D74" s="74">
        <v>168250.71100000001</v>
      </c>
      <c r="E74" s="75">
        <v>36453.661</v>
      </c>
      <c r="F74" s="75">
        <v>290097.65700000001</v>
      </c>
      <c r="G74" s="75">
        <v>53266.995999999999</v>
      </c>
      <c r="H74" s="75">
        <v>0</v>
      </c>
      <c r="I74" s="75">
        <v>2455.3609999999999</v>
      </c>
      <c r="J74" s="75">
        <v>168.136</v>
      </c>
      <c r="K74" s="75">
        <v>0</v>
      </c>
      <c r="L74" s="76"/>
      <c r="M74" s="75">
        <f t="shared" si="2"/>
        <v>967.44158825</v>
      </c>
      <c r="N74" s="75">
        <f t="shared" si="3"/>
        <v>238.77147955000001</v>
      </c>
      <c r="O74" s="75">
        <f t="shared" si="4"/>
        <v>739.74902535000012</v>
      </c>
      <c r="P74" s="75">
        <f t="shared" si="5"/>
        <v>327.59202540000001</v>
      </c>
      <c r="Q74" s="75">
        <f t="shared" si="6"/>
        <v>0</v>
      </c>
      <c r="R74" s="75">
        <f t="shared" si="9"/>
        <v>5.6473302999999992</v>
      </c>
      <c r="S74" s="75">
        <f t="shared" si="10"/>
        <v>0.59688279999999994</v>
      </c>
      <c r="T74" s="75">
        <f t="shared" si="7"/>
        <v>0</v>
      </c>
      <c r="U74" s="77"/>
      <c r="V74" s="78">
        <f t="shared" ref="V74:V137" si="11">SUM(M74:T74)</f>
        <v>2279.7983316500004</v>
      </c>
    </row>
    <row r="75" spans="1:22">
      <c r="A75" s="6" t="s">
        <v>473</v>
      </c>
      <c r="B75" s="62">
        <v>6</v>
      </c>
      <c r="C75" s="19" t="s">
        <v>679</v>
      </c>
      <c r="D75" s="74">
        <v>211159.149</v>
      </c>
      <c r="E75" s="75">
        <v>230407.821</v>
      </c>
      <c r="F75" s="75">
        <v>884948.125</v>
      </c>
      <c r="G75" s="75">
        <v>66954.793999999994</v>
      </c>
      <c r="H75" s="75">
        <v>0</v>
      </c>
      <c r="I75" s="75">
        <v>16894.587</v>
      </c>
      <c r="J75" s="75">
        <v>266.44799999999998</v>
      </c>
      <c r="K75" s="75">
        <v>8632.2440000000006</v>
      </c>
      <c r="L75" s="76"/>
      <c r="M75" s="75">
        <f t="shared" ref="M75:M138" si="12">0.5*(D75)*($M$9/100)</f>
        <v>1214.1651067499999</v>
      </c>
      <c r="N75" s="75">
        <f t="shared" ref="N75:N138" si="13">0.5*(E75)*($N$9/100)</f>
        <v>1509.1712275500001</v>
      </c>
      <c r="O75" s="75">
        <f t="shared" ref="O75:O138" si="14">0.5*F75*($O$9/100)</f>
        <v>2256.6177187500002</v>
      </c>
      <c r="P75" s="75">
        <f t="shared" ref="P75:P138" si="15">0.5*G75*($P$9/100)</f>
        <v>411.77198309999994</v>
      </c>
      <c r="Q75" s="75">
        <f t="shared" ref="Q75:Q138" si="16">0.5*H75*($Q$9/100)</f>
        <v>0</v>
      </c>
      <c r="R75" s="75">
        <f t="shared" si="9"/>
        <v>38.857550099999997</v>
      </c>
      <c r="S75" s="75">
        <f t="shared" si="10"/>
        <v>0.9458903999999998</v>
      </c>
      <c r="T75" s="75">
        <f t="shared" ref="T75:T138" si="17">0.5*K75*($T$9/100)</f>
        <v>192.06742900000003</v>
      </c>
      <c r="U75" s="77"/>
      <c r="V75" s="78">
        <f t="shared" si="11"/>
        <v>5623.5969056499989</v>
      </c>
    </row>
    <row r="76" spans="1:22">
      <c r="A76" s="6" t="s">
        <v>97</v>
      </c>
      <c r="B76" s="62">
        <v>10</v>
      </c>
      <c r="C76" s="19" t="s">
        <v>680</v>
      </c>
      <c r="D76" s="74">
        <v>36586.828999999998</v>
      </c>
      <c r="E76" s="75">
        <v>50800.921000000002</v>
      </c>
      <c r="F76" s="75">
        <v>136447.31400000001</v>
      </c>
      <c r="G76" s="75">
        <v>62186.324000000001</v>
      </c>
      <c r="H76" s="75">
        <v>0</v>
      </c>
      <c r="I76" s="75">
        <v>467.07799999999997</v>
      </c>
      <c r="J76" s="75">
        <v>88.718000000000004</v>
      </c>
      <c r="K76" s="75">
        <v>1.5840000000000001</v>
      </c>
      <c r="L76" s="76"/>
      <c r="M76" s="75">
        <f t="shared" si="12"/>
        <v>210.37426674999998</v>
      </c>
      <c r="N76" s="75">
        <f t="shared" si="13"/>
        <v>332.74603255000005</v>
      </c>
      <c r="O76" s="75">
        <f t="shared" si="14"/>
        <v>347.94065070000005</v>
      </c>
      <c r="P76" s="75">
        <f t="shared" si="15"/>
        <v>382.44589260000004</v>
      </c>
      <c r="Q76" s="75">
        <f t="shared" si="16"/>
        <v>0</v>
      </c>
      <c r="R76" s="75">
        <f t="shared" ref="R76:R139" si="18">0.5*I76*($R$9/100)</f>
        <v>1.0742794</v>
      </c>
      <c r="S76" s="75">
        <f t="shared" ref="S76:S139" si="19">0.5*(J76*$S$9/100)</f>
        <v>0.31494889999999998</v>
      </c>
      <c r="T76" s="75">
        <f t="shared" si="17"/>
        <v>3.5244000000000004E-2</v>
      </c>
      <c r="U76" s="77"/>
      <c r="V76" s="78">
        <f t="shared" si="11"/>
        <v>1274.9313149</v>
      </c>
    </row>
    <row r="77" spans="1:22">
      <c r="A77" s="6" t="s">
        <v>319</v>
      </c>
      <c r="B77" s="62">
        <v>4</v>
      </c>
      <c r="C77" s="19" t="s">
        <v>681</v>
      </c>
      <c r="D77" s="74">
        <v>165627.56</v>
      </c>
      <c r="E77" s="75">
        <v>42147.771999999997</v>
      </c>
      <c r="F77" s="75">
        <v>333421.11900000001</v>
      </c>
      <c r="G77" s="75">
        <v>16570.418000000001</v>
      </c>
      <c r="H77" s="75">
        <v>0</v>
      </c>
      <c r="I77" s="75">
        <v>1698.2750000000001</v>
      </c>
      <c r="J77" s="75">
        <v>154.739</v>
      </c>
      <c r="K77" s="75">
        <v>1159.335</v>
      </c>
      <c r="L77" s="76"/>
      <c r="M77" s="75">
        <f t="shared" si="12"/>
        <v>952.35847000000001</v>
      </c>
      <c r="N77" s="75">
        <f t="shared" si="13"/>
        <v>276.06790660000001</v>
      </c>
      <c r="O77" s="75">
        <f t="shared" si="14"/>
        <v>850.22385345000009</v>
      </c>
      <c r="P77" s="75">
        <f t="shared" si="15"/>
        <v>101.90807070000001</v>
      </c>
      <c r="Q77" s="75">
        <f t="shared" si="16"/>
        <v>0</v>
      </c>
      <c r="R77" s="75">
        <f t="shared" si="18"/>
        <v>3.9060325000000002</v>
      </c>
      <c r="S77" s="75">
        <f t="shared" si="19"/>
        <v>0.54932344999999994</v>
      </c>
      <c r="T77" s="75">
        <f t="shared" si="17"/>
        <v>25.795203750000002</v>
      </c>
      <c r="U77" s="77"/>
      <c r="V77" s="78">
        <f t="shared" si="11"/>
        <v>2210.8088604499999</v>
      </c>
    </row>
    <row r="78" spans="1:22">
      <c r="A78" s="6" t="s">
        <v>43</v>
      </c>
      <c r="B78" s="62">
        <v>13</v>
      </c>
      <c r="C78" s="19" t="s">
        <v>682</v>
      </c>
      <c r="D78" s="74">
        <v>9131.58</v>
      </c>
      <c r="E78" s="75">
        <v>12784.081</v>
      </c>
      <c r="F78" s="75">
        <v>27094.776999999998</v>
      </c>
      <c r="G78" s="75">
        <v>15408.398999999999</v>
      </c>
      <c r="H78" s="75">
        <v>0</v>
      </c>
      <c r="I78" s="75">
        <v>173.499</v>
      </c>
      <c r="J78" s="75">
        <v>63.908999999999999</v>
      </c>
      <c r="K78" s="75">
        <v>0</v>
      </c>
      <c r="L78" s="76"/>
      <c r="M78" s="75">
        <f t="shared" si="12"/>
        <v>52.506585000000001</v>
      </c>
      <c r="N78" s="75">
        <f t="shared" si="13"/>
        <v>83.73573055</v>
      </c>
      <c r="O78" s="75">
        <f t="shared" si="14"/>
        <v>69.091681350000002</v>
      </c>
      <c r="P78" s="75">
        <f t="shared" si="15"/>
        <v>94.761653850000002</v>
      </c>
      <c r="Q78" s="75">
        <f t="shared" si="16"/>
        <v>0</v>
      </c>
      <c r="R78" s="75">
        <f t="shared" si="18"/>
        <v>0.39904770000000001</v>
      </c>
      <c r="S78" s="75">
        <f t="shared" si="19"/>
        <v>0.22687694999999997</v>
      </c>
      <c r="T78" s="75">
        <f t="shared" si="17"/>
        <v>0</v>
      </c>
      <c r="U78" s="77"/>
      <c r="V78" s="78">
        <f t="shared" si="11"/>
        <v>300.72157540000001</v>
      </c>
    </row>
    <row r="79" spans="1:22">
      <c r="A79" s="6" t="s">
        <v>109</v>
      </c>
      <c r="B79" s="62">
        <v>16</v>
      </c>
      <c r="C79" s="19" t="s">
        <v>683</v>
      </c>
      <c r="D79" s="74">
        <v>53513.599999999999</v>
      </c>
      <c r="E79" s="75">
        <v>14507.883</v>
      </c>
      <c r="F79" s="75">
        <v>121183.882</v>
      </c>
      <c r="G79" s="75">
        <v>2005.84</v>
      </c>
      <c r="H79" s="75">
        <v>0</v>
      </c>
      <c r="I79" s="75">
        <v>100.39</v>
      </c>
      <c r="J79" s="75">
        <v>0.61799999999999999</v>
      </c>
      <c r="K79" s="75">
        <v>0</v>
      </c>
      <c r="L79" s="76"/>
      <c r="M79" s="75">
        <f t="shared" si="12"/>
        <v>307.70319999999998</v>
      </c>
      <c r="N79" s="75">
        <f t="shared" si="13"/>
        <v>95.026633650000008</v>
      </c>
      <c r="O79" s="75">
        <f t="shared" si="14"/>
        <v>309.0188991</v>
      </c>
      <c r="P79" s="75">
        <f t="shared" si="15"/>
        <v>12.335915999999999</v>
      </c>
      <c r="Q79" s="75">
        <f t="shared" si="16"/>
        <v>0</v>
      </c>
      <c r="R79" s="75">
        <f t="shared" si="18"/>
        <v>0.23089699999999999</v>
      </c>
      <c r="S79" s="75">
        <f t="shared" si="19"/>
        <v>2.1938999999999999E-3</v>
      </c>
      <c r="T79" s="75">
        <f t="shared" si="17"/>
        <v>0</v>
      </c>
      <c r="U79" s="77"/>
      <c r="V79" s="78">
        <f t="shared" si="11"/>
        <v>724.31773965000002</v>
      </c>
    </row>
    <row r="80" spans="1:22">
      <c r="A80" s="6" t="s">
        <v>593</v>
      </c>
      <c r="B80" s="62">
        <v>14</v>
      </c>
      <c r="C80" s="19" t="s">
        <v>684</v>
      </c>
      <c r="D80" s="74">
        <v>9840.0419999999995</v>
      </c>
      <c r="E80" s="75">
        <v>2786.5</v>
      </c>
      <c r="F80" s="75">
        <v>28673.598999999998</v>
      </c>
      <c r="G80" s="75">
        <v>1912.8969999999999</v>
      </c>
      <c r="H80" s="75">
        <v>0</v>
      </c>
      <c r="I80" s="75">
        <v>133.739</v>
      </c>
      <c r="J80" s="75">
        <v>3.2949999999999999</v>
      </c>
      <c r="K80" s="75">
        <v>0</v>
      </c>
      <c r="L80" s="76"/>
      <c r="M80" s="75">
        <f t="shared" si="12"/>
        <v>56.580241499999993</v>
      </c>
      <c r="N80" s="75">
        <f t="shared" si="13"/>
        <v>18.251574999999999</v>
      </c>
      <c r="O80" s="75">
        <f t="shared" si="14"/>
        <v>73.117677450000002</v>
      </c>
      <c r="P80" s="75">
        <f t="shared" si="15"/>
        <v>11.76431655</v>
      </c>
      <c r="Q80" s="75">
        <f t="shared" si="16"/>
        <v>0</v>
      </c>
      <c r="R80" s="75">
        <f t="shared" si="18"/>
        <v>0.30759970000000003</v>
      </c>
      <c r="S80" s="75">
        <f t="shared" si="19"/>
        <v>1.1697249999999999E-2</v>
      </c>
      <c r="T80" s="75">
        <f t="shared" si="17"/>
        <v>0</v>
      </c>
      <c r="U80" s="77"/>
      <c r="V80" s="78">
        <f t="shared" si="11"/>
        <v>160.03310744999996</v>
      </c>
    </row>
    <row r="81" spans="1:22">
      <c r="A81" s="6" t="s">
        <v>347</v>
      </c>
      <c r="B81" s="62">
        <v>1</v>
      </c>
      <c r="C81" s="19" t="s">
        <v>685</v>
      </c>
      <c r="D81" s="74">
        <v>50300.544999999998</v>
      </c>
      <c r="E81" s="75">
        <v>43786.243999999999</v>
      </c>
      <c r="F81" s="75">
        <v>194858.74299999999</v>
      </c>
      <c r="G81" s="75">
        <v>15312.401</v>
      </c>
      <c r="H81" s="75">
        <v>0</v>
      </c>
      <c r="I81" s="75">
        <v>349.92399999999998</v>
      </c>
      <c r="J81" s="75">
        <v>99.271000000000001</v>
      </c>
      <c r="K81" s="75">
        <v>1414.481</v>
      </c>
      <c r="L81" s="76"/>
      <c r="M81" s="75">
        <f t="shared" si="12"/>
        <v>289.22813374999998</v>
      </c>
      <c r="N81" s="75">
        <f t="shared" si="13"/>
        <v>286.79989820000003</v>
      </c>
      <c r="O81" s="75">
        <f t="shared" si="14"/>
        <v>496.88979465</v>
      </c>
      <c r="P81" s="75">
        <f t="shared" si="15"/>
        <v>94.171266149999994</v>
      </c>
      <c r="Q81" s="75">
        <f t="shared" si="16"/>
        <v>0</v>
      </c>
      <c r="R81" s="75">
        <f t="shared" si="18"/>
        <v>0.80482519999999991</v>
      </c>
      <c r="S81" s="75">
        <f t="shared" si="19"/>
        <v>0.35241205000000003</v>
      </c>
      <c r="T81" s="75">
        <f t="shared" si="17"/>
        <v>31.472202250000002</v>
      </c>
      <c r="U81" s="77"/>
      <c r="V81" s="78">
        <f t="shared" si="11"/>
        <v>1199.7185322500002</v>
      </c>
    </row>
    <row r="82" spans="1:22">
      <c r="A82" s="6" t="s">
        <v>89</v>
      </c>
      <c r="B82" s="62">
        <v>13</v>
      </c>
      <c r="C82" s="19" t="s">
        <v>686</v>
      </c>
      <c r="D82" s="74">
        <v>38757.313999999998</v>
      </c>
      <c r="E82" s="75">
        <v>22203.107</v>
      </c>
      <c r="F82" s="75">
        <v>91493.831000000006</v>
      </c>
      <c r="G82" s="75">
        <v>20718.192999999999</v>
      </c>
      <c r="H82" s="75">
        <v>0</v>
      </c>
      <c r="I82" s="75">
        <v>2513.7620000000002</v>
      </c>
      <c r="J82" s="75">
        <v>548.53300000000002</v>
      </c>
      <c r="K82" s="75">
        <v>0</v>
      </c>
      <c r="L82" s="76"/>
      <c r="M82" s="75">
        <f t="shared" si="12"/>
        <v>222.85455549999998</v>
      </c>
      <c r="N82" s="75">
        <f t="shared" si="13"/>
        <v>145.43035085</v>
      </c>
      <c r="O82" s="75">
        <f t="shared" si="14"/>
        <v>233.30926905000004</v>
      </c>
      <c r="P82" s="75">
        <f t="shared" si="15"/>
        <v>127.41688694999999</v>
      </c>
      <c r="Q82" s="75">
        <f t="shared" si="16"/>
        <v>0</v>
      </c>
      <c r="R82" s="75">
        <f t="shared" si="18"/>
        <v>5.7816526000000001</v>
      </c>
      <c r="S82" s="75">
        <f t="shared" si="19"/>
        <v>1.9472921499999998</v>
      </c>
      <c r="T82" s="75">
        <f t="shared" si="17"/>
        <v>0</v>
      </c>
      <c r="U82" s="77"/>
      <c r="V82" s="78">
        <f t="shared" si="11"/>
        <v>736.74000709999996</v>
      </c>
    </row>
    <row r="83" spans="1:22">
      <c r="A83" s="6" t="s">
        <v>61</v>
      </c>
      <c r="B83" s="62">
        <v>4</v>
      </c>
      <c r="C83" s="19" t="s">
        <v>687</v>
      </c>
      <c r="D83" s="74">
        <v>23287.894</v>
      </c>
      <c r="E83" s="75">
        <v>6272.9030000000002</v>
      </c>
      <c r="F83" s="75">
        <v>58762.877</v>
      </c>
      <c r="G83" s="75">
        <v>5535.11</v>
      </c>
      <c r="H83" s="75">
        <v>0</v>
      </c>
      <c r="I83" s="75">
        <v>589.65</v>
      </c>
      <c r="J83" s="75">
        <v>50.793999999999997</v>
      </c>
      <c r="K83" s="75">
        <v>0</v>
      </c>
      <c r="L83" s="76"/>
      <c r="M83" s="75">
        <f t="shared" si="12"/>
        <v>133.90539050000001</v>
      </c>
      <c r="N83" s="75">
        <f t="shared" si="13"/>
        <v>41.087514650000003</v>
      </c>
      <c r="O83" s="75">
        <f t="shared" si="14"/>
        <v>149.84533635000003</v>
      </c>
      <c r="P83" s="75">
        <f t="shared" si="15"/>
        <v>34.040926499999998</v>
      </c>
      <c r="Q83" s="75">
        <f t="shared" si="16"/>
        <v>0</v>
      </c>
      <c r="R83" s="75">
        <f t="shared" si="18"/>
        <v>1.3561949999999998</v>
      </c>
      <c r="S83" s="75">
        <f t="shared" si="19"/>
        <v>0.18031869999999997</v>
      </c>
      <c r="T83" s="75">
        <f t="shared" si="17"/>
        <v>0</v>
      </c>
      <c r="U83" s="77"/>
      <c r="V83" s="78">
        <f t="shared" si="11"/>
        <v>360.41568170000005</v>
      </c>
    </row>
    <row r="84" spans="1:22">
      <c r="A84" s="6" t="s">
        <v>461</v>
      </c>
      <c r="B84" s="62">
        <v>15</v>
      </c>
      <c r="C84" s="19" t="s">
        <v>688</v>
      </c>
      <c r="D84" s="74">
        <v>27225.964</v>
      </c>
      <c r="E84" s="75">
        <v>4443.4489999999996</v>
      </c>
      <c r="F84" s="75">
        <v>33325.146999999997</v>
      </c>
      <c r="G84" s="75">
        <v>2923.2460000000001</v>
      </c>
      <c r="H84" s="75">
        <v>0</v>
      </c>
      <c r="I84" s="75">
        <v>164.75399999999999</v>
      </c>
      <c r="J84" s="75">
        <v>4.4109999999999996</v>
      </c>
      <c r="K84" s="75">
        <v>94.375</v>
      </c>
      <c r="L84" s="76"/>
      <c r="M84" s="75">
        <f t="shared" si="12"/>
        <v>156.54929300000001</v>
      </c>
      <c r="N84" s="75">
        <f t="shared" si="13"/>
        <v>29.104590949999999</v>
      </c>
      <c r="O84" s="75">
        <f t="shared" si="14"/>
        <v>84.979124850000005</v>
      </c>
      <c r="P84" s="75">
        <f t="shared" si="15"/>
        <v>17.977962900000001</v>
      </c>
      <c r="Q84" s="75">
        <f t="shared" si="16"/>
        <v>0</v>
      </c>
      <c r="R84" s="75">
        <f t="shared" si="18"/>
        <v>0.3789342</v>
      </c>
      <c r="S84" s="75">
        <f t="shared" si="19"/>
        <v>1.5659049999999997E-2</v>
      </c>
      <c r="T84" s="75">
        <f t="shared" si="17"/>
        <v>2.0998437500000002</v>
      </c>
      <c r="U84" s="77"/>
      <c r="V84" s="78">
        <f t="shared" si="11"/>
        <v>291.1054087</v>
      </c>
    </row>
    <row r="85" spans="1:22">
      <c r="A85" s="6" t="s">
        <v>505</v>
      </c>
      <c r="B85" s="62">
        <v>14</v>
      </c>
      <c r="C85" s="19" t="s">
        <v>689</v>
      </c>
      <c r="D85" s="74">
        <v>156642.976</v>
      </c>
      <c r="E85" s="75">
        <v>25444.271000000001</v>
      </c>
      <c r="F85" s="75">
        <v>306966.29399999999</v>
      </c>
      <c r="G85" s="75">
        <v>11467.831</v>
      </c>
      <c r="H85" s="75">
        <v>0</v>
      </c>
      <c r="I85" s="75">
        <v>12687.882</v>
      </c>
      <c r="J85" s="75">
        <v>322.964</v>
      </c>
      <c r="K85" s="75">
        <v>465.149</v>
      </c>
      <c r="L85" s="76"/>
      <c r="M85" s="75">
        <f t="shared" si="12"/>
        <v>900.69711199999995</v>
      </c>
      <c r="N85" s="75">
        <f t="shared" si="13"/>
        <v>166.65997505000001</v>
      </c>
      <c r="O85" s="75">
        <f t="shared" si="14"/>
        <v>782.76404969999999</v>
      </c>
      <c r="P85" s="75">
        <f t="shared" si="15"/>
        <v>70.527160649999999</v>
      </c>
      <c r="Q85" s="75">
        <f t="shared" si="16"/>
        <v>0</v>
      </c>
      <c r="R85" s="75">
        <f t="shared" si="18"/>
        <v>29.182128599999999</v>
      </c>
      <c r="S85" s="75">
        <f t="shared" si="19"/>
        <v>1.1465221999999999</v>
      </c>
      <c r="T85" s="75">
        <f t="shared" si="17"/>
        <v>10.349565250000001</v>
      </c>
      <c r="U85" s="77"/>
      <c r="V85" s="78">
        <f t="shared" si="11"/>
        <v>1961.32651345</v>
      </c>
    </row>
    <row r="86" spans="1:22">
      <c r="A86" s="6" t="s">
        <v>521</v>
      </c>
      <c r="B86" s="62">
        <v>14</v>
      </c>
      <c r="C86" s="19" t="s">
        <v>690</v>
      </c>
      <c r="D86" s="74">
        <v>192984.40900000001</v>
      </c>
      <c r="E86" s="75">
        <v>34566.415999999997</v>
      </c>
      <c r="F86" s="75">
        <v>376915.39600000001</v>
      </c>
      <c r="G86" s="75">
        <v>12191.718999999999</v>
      </c>
      <c r="H86" s="75">
        <v>0</v>
      </c>
      <c r="I86" s="75">
        <v>10374.902</v>
      </c>
      <c r="J86" s="75">
        <v>306.76400000000001</v>
      </c>
      <c r="K86" s="75">
        <v>693.90899999999999</v>
      </c>
      <c r="L86" s="76"/>
      <c r="M86" s="75">
        <f t="shared" si="12"/>
        <v>1109.66035175</v>
      </c>
      <c r="N86" s="75">
        <f t="shared" si="13"/>
        <v>226.4100248</v>
      </c>
      <c r="O86" s="75">
        <f t="shared" si="14"/>
        <v>961.13425980000011</v>
      </c>
      <c r="P86" s="75">
        <f t="shared" si="15"/>
        <v>74.979071849999997</v>
      </c>
      <c r="Q86" s="75">
        <f t="shared" si="16"/>
        <v>0</v>
      </c>
      <c r="R86" s="75">
        <f t="shared" si="18"/>
        <v>23.862274599999999</v>
      </c>
      <c r="S86" s="75">
        <f t="shared" si="19"/>
        <v>1.0890122</v>
      </c>
      <c r="T86" s="75">
        <f t="shared" si="17"/>
        <v>15.439475250000001</v>
      </c>
      <c r="U86" s="77"/>
      <c r="V86" s="78">
        <f t="shared" si="11"/>
        <v>2412.5744702500006</v>
      </c>
    </row>
    <row r="87" spans="1:22">
      <c r="A87" s="6" t="s">
        <v>391</v>
      </c>
      <c r="B87" s="62">
        <v>1</v>
      </c>
      <c r="C87" s="19" t="s">
        <v>691</v>
      </c>
      <c r="D87" s="74">
        <v>18161.563999999998</v>
      </c>
      <c r="E87" s="75">
        <v>341237.95199999999</v>
      </c>
      <c r="F87" s="75">
        <v>330591.97499999998</v>
      </c>
      <c r="G87" s="75">
        <v>3442.1680000000001</v>
      </c>
      <c r="H87" s="75">
        <v>0</v>
      </c>
      <c r="I87" s="75">
        <v>4234.3760000000002</v>
      </c>
      <c r="J87" s="75">
        <v>1462.527</v>
      </c>
      <c r="K87" s="75">
        <v>4219.6790000000001</v>
      </c>
      <c r="L87" s="76"/>
      <c r="M87" s="75">
        <f t="shared" si="12"/>
        <v>104.42899299999999</v>
      </c>
      <c r="N87" s="75">
        <f t="shared" si="13"/>
        <v>2235.1085856</v>
      </c>
      <c r="O87" s="75">
        <f t="shared" si="14"/>
        <v>843.00953625</v>
      </c>
      <c r="P87" s="75">
        <f t="shared" si="15"/>
        <v>21.169333200000001</v>
      </c>
      <c r="Q87" s="75">
        <f t="shared" si="16"/>
        <v>0</v>
      </c>
      <c r="R87" s="75">
        <f t="shared" si="18"/>
        <v>9.7390647999999995</v>
      </c>
      <c r="S87" s="75">
        <f t="shared" si="19"/>
        <v>5.1919708500000006</v>
      </c>
      <c r="T87" s="75">
        <f t="shared" si="17"/>
        <v>93.887857750000009</v>
      </c>
      <c r="U87" s="77"/>
      <c r="V87" s="78">
        <f t="shared" si="11"/>
        <v>3312.53534145</v>
      </c>
    </row>
    <row r="88" spans="1:22">
      <c r="A88" s="6" t="s">
        <v>273</v>
      </c>
      <c r="B88" s="62">
        <v>16</v>
      </c>
      <c r="C88" s="19" t="s">
        <v>692</v>
      </c>
      <c r="D88" s="74">
        <v>44295.167000000001</v>
      </c>
      <c r="E88" s="75">
        <v>8074.9889999999996</v>
      </c>
      <c r="F88" s="75">
        <v>104266.583</v>
      </c>
      <c r="G88" s="75">
        <v>3243.5250000000001</v>
      </c>
      <c r="H88" s="75">
        <v>0</v>
      </c>
      <c r="I88" s="75">
        <v>2350.5859999999998</v>
      </c>
      <c r="J88" s="75">
        <v>25.294</v>
      </c>
      <c r="K88" s="75">
        <v>159.71</v>
      </c>
      <c r="L88" s="76"/>
      <c r="M88" s="75">
        <f t="shared" si="12"/>
        <v>254.69721025000001</v>
      </c>
      <c r="N88" s="75">
        <f t="shared" si="13"/>
        <v>52.891177949999999</v>
      </c>
      <c r="O88" s="75">
        <f t="shared" si="14"/>
        <v>265.87978665000003</v>
      </c>
      <c r="P88" s="75">
        <f t="shared" si="15"/>
        <v>19.947678750000001</v>
      </c>
      <c r="Q88" s="75">
        <f t="shared" si="16"/>
        <v>0</v>
      </c>
      <c r="R88" s="75">
        <f t="shared" si="18"/>
        <v>5.4063477999999998</v>
      </c>
      <c r="S88" s="75">
        <f t="shared" si="19"/>
        <v>8.979369999999999E-2</v>
      </c>
      <c r="T88" s="75">
        <f t="shared" si="17"/>
        <v>3.5535475000000005</v>
      </c>
      <c r="U88" s="77"/>
      <c r="V88" s="78">
        <f t="shared" si="11"/>
        <v>602.46554260000005</v>
      </c>
    </row>
    <row r="89" spans="1:22">
      <c r="A89" s="6" t="s">
        <v>451</v>
      </c>
      <c r="B89" s="62">
        <v>11</v>
      </c>
      <c r="C89" s="19" t="s">
        <v>693</v>
      </c>
      <c r="D89" s="74">
        <v>16734.032999999999</v>
      </c>
      <c r="E89" s="75">
        <v>7807.7060000000001</v>
      </c>
      <c r="F89" s="75">
        <v>50779.930999999997</v>
      </c>
      <c r="G89" s="75">
        <v>7207.4390000000003</v>
      </c>
      <c r="H89" s="75">
        <v>0</v>
      </c>
      <c r="I89" s="75">
        <v>207.911</v>
      </c>
      <c r="J89" s="75">
        <v>32.343000000000004</v>
      </c>
      <c r="K89" s="75">
        <v>0</v>
      </c>
      <c r="L89" s="76"/>
      <c r="M89" s="75">
        <f t="shared" si="12"/>
        <v>96.220689749999991</v>
      </c>
      <c r="N89" s="75">
        <f t="shared" si="13"/>
        <v>51.140474300000001</v>
      </c>
      <c r="O89" s="75">
        <f t="shared" si="14"/>
        <v>129.48882405000001</v>
      </c>
      <c r="P89" s="75">
        <f t="shared" si="15"/>
        <v>44.325749850000001</v>
      </c>
      <c r="Q89" s="75">
        <f t="shared" si="16"/>
        <v>0</v>
      </c>
      <c r="R89" s="75">
        <f t="shared" si="18"/>
        <v>0.47819529999999999</v>
      </c>
      <c r="S89" s="75">
        <f t="shared" si="19"/>
        <v>0.11481765000000001</v>
      </c>
      <c r="T89" s="75">
        <f t="shared" si="17"/>
        <v>0</v>
      </c>
      <c r="U89" s="77"/>
      <c r="V89" s="78">
        <f t="shared" si="11"/>
        <v>321.76875090000004</v>
      </c>
    </row>
    <row r="90" spans="1:22">
      <c r="A90" s="6" t="s">
        <v>185</v>
      </c>
      <c r="B90" s="62">
        <v>19</v>
      </c>
      <c r="C90" s="19" t="s">
        <v>694</v>
      </c>
      <c r="D90" s="74">
        <v>371835.42700000003</v>
      </c>
      <c r="E90" s="75">
        <v>53695.735999999997</v>
      </c>
      <c r="F90" s="75">
        <v>481353.32199999999</v>
      </c>
      <c r="G90" s="75">
        <v>3440.5990000000002</v>
      </c>
      <c r="H90" s="75">
        <v>0</v>
      </c>
      <c r="I90" s="75">
        <v>221.16300000000001</v>
      </c>
      <c r="J90" s="75">
        <v>7.5</v>
      </c>
      <c r="K90" s="75">
        <v>963.51900000000001</v>
      </c>
      <c r="L90" s="76"/>
      <c r="M90" s="75">
        <f t="shared" si="12"/>
        <v>2138.0537052499999</v>
      </c>
      <c r="N90" s="75">
        <f t="shared" si="13"/>
        <v>351.7070708</v>
      </c>
      <c r="O90" s="75">
        <f t="shared" si="14"/>
        <v>1227.4509711000001</v>
      </c>
      <c r="P90" s="75">
        <f t="shared" si="15"/>
        <v>21.15968385</v>
      </c>
      <c r="Q90" s="75">
        <f t="shared" si="16"/>
        <v>0</v>
      </c>
      <c r="R90" s="75">
        <f t="shared" si="18"/>
        <v>0.50867490000000004</v>
      </c>
      <c r="S90" s="75">
        <f t="shared" si="19"/>
        <v>2.6624999999999996E-2</v>
      </c>
      <c r="T90" s="75">
        <f t="shared" si="17"/>
        <v>21.438297750000004</v>
      </c>
      <c r="U90" s="77"/>
      <c r="V90" s="78">
        <f t="shared" si="11"/>
        <v>3760.3450286500001</v>
      </c>
    </row>
    <row r="91" spans="1:22">
      <c r="A91" s="6" t="s">
        <v>85</v>
      </c>
      <c r="B91" s="62">
        <v>19</v>
      </c>
      <c r="C91" s="19" t="s">
        <v>695</v>
      </c>
      <c r="D91" s="74">
        <v>59116.91</v>
      </c>
      <c r="E91" s="75">
        <v>26050.249</v>
      </c>
      <c r="F91" s="75">
        <v>195019.12400000001</v>
      </c>
      <c r="G91" s="75">
        <v>6327.51</v>
      </c>
      <c r="H91" s="75">
        <v>0</v>
      </c>
      <c r="I91" s="75">
        <v>221.245</v>
      </c>
      <c r="J91" s="75">
        <v>14.448</v>
      </c>
      <c r="K91" s="75">
        <v>396.32400000000001</v>
      </c>
      <c r="L91" s="76"/>
      <c r="M91" s="75">
        <f t="shared" si="12"/>
        <v>339.92223250000001</v>
      </c>
      <c r="N91" s="75">
        <f t="shared" si="13"/>
        <v>170.62913095000002</v>
      </c>
      <c r="O91" s="75">
        <f t="shared" si="14"/>
        <v>497.29876620000005</v>
      </c>
      <c r="P91" s="75">
        <f t="shared" si="15"/>
        <v>38.9141865</v>
      </c>
      <c r="Q91" s="75">
        <f t="shared" si="16"/>
        <v>0</v>
      </c>
      <c r="R91" s="75">
        <f t="shared" si="18"/>
        <v>0.50886350000000002</v>
      </c>
      <c r="S91" s="75">
        <f t="shared" si="19"/>
        <v>5.12904E-2</v>
      </c>
      <c r="T91" s="75">
        <f t="shared" si="17"/>
        <v>8.8182090000000013</v>
      </c>
      <c r="U91" s="77"/>
      <c r="V91" s="78">
        <f t="shared" si="11"/>
        <v>1056.14267905</v>
      </c>
    </row>
    <row r="92" spans="1:22">
      <c r="A92" s="6" t="s">
        <v>115</v>
      </c>
      <c r="B92" s="62">
        <v>17</v>
      </c>
      <c r="C92" s="19" t="s">
        <v>696</v>
      </c>
      <c r="D92" s="74">
        <v>175178.42199999999</v>
      </c>
      <c r="E92" s="75">
        <v>86624.327999999994</v>
      </c>
      <c r="F92" s="75">
        <v>490391.84499999997</v>
      </c>
      <c r="G92" s="75">
        <v>540.31500000000005</v>
      </c>
      <c r="H92" s="75">
        <v>0</v>
      </c>
      <c r="I92" s="75">
        <v>1666.37</v>
      </c>
      <c r="J92" s="75">
        <v>412.62400000000002</v>
      </c>
      <c r="K92" s="75">
        <v>1195.4079999999999</v>
      </c>
      <c r="L92" s="76"/>
      <c r="M92" s="75">
        <f t="shared" si="12"/>
        <v>1007.2759265</v>
      </c>
      <c r="N92" s="75">
        <f t="shared" si="13"/>
        <v>567.38934840000002</v>
      </c>
      <c r="O92" s="75">
        <f t="shared" si="14"/>
        <v>1250.49920475</v>
      </c>
      <c r="P92" s="75">
        <f t="shared" si="15"/>
        <v>3.3229372500000003</v>
      </c>
      <c r="Q92" s="75">
        <f t="shared" si="16"/>
        <v>0</v>
      </c>
      <c r="R92" s="75">
        <f t="shared" si="18"/>
        <v>3.8326509999999998</v>
      </c>
      <c r="S92" s="75">
        <f t="shared" si="19"/>
        <v>1.4648151999999999</v>
      </c>
      <c r="T92" s="75">
        <f t="shared" si="17"/>
        <v>26.597828</v>
      </c>
      <c r="U92" s="77"/>
      <c r="V92" s="78">
        <f t="shared" si="11"/>
        <v>2860.3827111000001</v>
      </c>
    </row>
    <row r="93" spans="1:22">
      <c r="A93" s="6" t="s">
        <v>385</v>
      </c>
      <c r="B93" s="62">
        <v>1</v>
      </c>
      <c r="C93" s="19" t="s">
        <v>697</v>
      </c>
      <c r="D93" s="74">
        <v>374146.44400000002</v>
      </c>
      <c r="E93" s="75">
        <v>268390.65100000001</v>
      </c>
      <c r="F93" s="75">
        <v>1006982.161</v>
      </c>
      <c r="G93" s="75">
        <v>370.31099999999998</v>
      </c>
      <c r="H93" s="75">
        <v>0</v>
      </c>
      <c r="I93" s="75">
        <v>1745.3040000000001</v>
      </c>
      <c r="J93" s="75">
        <v>418.291</v>
      </c>
      <c r="K93" s="75">
        <v>1678.123</v>
      </c>
      <c r="L93" s="76"/>
      <c r="M93" s="75">
        <f t="shared" si="12"/>
        <v>2151.3420529999999</v>
      </c>
      <c r="N93" s="75">
        <f t="shared" si="13"/>
        <v>1757.9587640500001</v>
      </c>
      <c r="O93" s="75">
        <f t="shared" si="14"/>
        <v>2567.80451055</v>
      </c>
      <c r="P93" s="75">
        <f t="shared" si="15"/>
        <v>2.27741265</v>
      </c>
      <c r="Q93" s="75">
        <f t="shared" si="16"/>
        <v>0</v>
      </c>
      <c r="R93" s="75">
        <f t="shared" si="18"/>
        <v>4.0141992000000002</v>
      </c>
      <c r="S93" s="75">
        <f t="shared" si="19"/>
        <v>1.48493305</v>
      </c>
      <c r="T93" s="75">
        <f t="shared" si="17"/>
        <v>37.338236750000007</v>
      </c>
      <c r="U93" s="77"/>
      <c r="V93" s="78">
        <f t="shared" si="11"/>
        <v>6522.22010925</v>
      </c>
    </row>
    <row r="94" spans="1:22">
      <c r="A94" s="6" t="s">
        <v>309</v>
      </c>
      <c r="B94" s="62">
        <v>13</v>
      </c>
      <c r="C94" s="19" t="s">
        <v>698</v>
      </c>
      <c r="D94" s="74">
        <v>65046.860999999997</v>
      </c>
      <c r="E94" s="75">
        <v>49582.754999999997</v>
      </c>
      <c r="F94" s="75">
        <v>236957.40599999999</v>
      </c>
      <c r="G94" s="75">
        <v>46350.652999999998</v>
      </c>
      <c r="H94" s="75">
        <v>0</v>
      </c>
      <c r="I94" s="75">
        <v>6022.027</v>
      </c>
      <c r="J94" s="75">
        <v>219.435</v>
      </c>
      <c r="K94" s="75">
        <v>320.959</v>
      </c>
      <c r="L94" s="76"/>
      <c r="M94" s="75">
        <f t="shared" si="12"/>
        <v>374.01945074999998</v>
      </c>
      <c r="N94" s="75">
        <f t="shared" si="13"/>
        <v>324.76704525000002</v>
      </c>
      <c r="O94" s="75">
        <f t="shared" si="14"/>
        <v>604.24138530000005</v>
      </c>
      <c r="P94" s="75">
        <f t="shared" si="15"/>
        <v>285.05651595</v>
      </c>
      <c r="Q94" s="75">
        <f t="shared" si="16"/>
        <v>0</v>
      </c>
      <c r="R94" s="75">
        <f t="shared" si="18"/>
        <v>13.850662099999999</v>
      </c>
      <c r="S94" s="75">
        <f t="shared" si="19"/>
        <v>0.77899424999999989</v>
      </c>
      <c r="T94" s="75">
        <f t="shared" si="17"/>
        <v>7.1413377500000008</v>
      </c>
      <c r="U94" s="77"/>
      <c r="V94" s="78">
        <f t="shared" si="11"/>
        <v>1609.85539135</v>
      </c>
    </row>
    <row r="95" spans="1:22">
      <c r="A95" s="6" t="s">
        <v>373</v>
      </c>
      <c r="B95" s="62">
        <v>6</v>
      </c>
      <c r="C95" s="19" t="s">
        <v>699</v>
      </c>
      <c r="D95" s="74">
        <v>9149.8529999999992</v>
      </c>
      <c r="E95" s="75">
        <v>9143.8459999999995</v>
      </c>
      <c r="F95" s="75">
        <v>38789.273999999998</v>
      </c>
      <c r="G95" s="75">
        <v>15632.955</v>
      </c>
      <c r="H95" s="75">
        <v>0</v>
      </c>
      <c r="I95" s="75">
        <v>867.48500000000001</v>
      </c>
      <c r="J95" s="75">
        <v>65.284999999999997</v>
      </c>
      <c r="K95" s="75">
        <v>0</v>
      </c>
      <c r="L95" s="76"/>
      <c r="M95" s="75">
        <f t="shared" si="12"/>
        <v>52.611654749999992</v>
      </c>
      <c r="N95" s="75">
        <f t="shared" si="13"/>
        <v>59.8921913</v>
      </c>
      <c r="O95" s="75">
        <f t="shared" si="14"/>
        <v>98.912648700000005</v>
      </c>
      <c r="P95" s="75">
        <f t="shared" si="15"/>
        <v>96.142673250000001</v>
      </c>
      <c r="Q95" s="75">
        <f t="shared" si="16"/>
        <v>0</v>
      </c>
      <c r="R95" s="75">
        <f t="shared" si="18"/>
        <v>1.9952155</v>
      </c>
      <c r="S95" s="75">
        <f t="shared" si="19"/>
        <v>0.23176174999999996</v>
      </c>
      <c r="T95" s="75">
        <f t="shared" si="17"/>
        <v>0</v>
      </c>
      <c r="U95" s="77"/>
      <c r="V95" s="78">
        <f t="shared" si="11"/>
        <v>309.78614524999995</v>
      </c>
    </row>
    <row r="96" spans="1:22">
      <c r="A96" s="6" t="s">
        <v>357</v>
      </c>
      <c r="B96" s="62">
        <v>13</v>
      </c>
      <c r="C96" s="19" t="s">
        <v>700</v>
      </c>
      <c r="D96" s="74">
        <v>8865.8790000000008</v>
      </c>
      <c r="E96" s="75">
        <v>6374.1549999999997</v>
      </c>
      <c r="F96" s="75">
        <v>32354.514999999999</v>
      </c>
      <c r="G96" s="75">
        <v>7958.5190000000002</v>
      </c>
      <c r="H96" s="75">
        <v>0</v>
      </c>
      <c r="I96" s="75">
        <v>233.977</v>
      </c>
      <c r="J96" s="75">
        <v>9.9580000000000002</v>
      </c>
      <c r="K96" s="75">
        <v>87.230999999999995</v>
      </c>
      <c r="L96" s="76"/>
      <c r="M96" s="75">
        <f t="shared" si="12"/>
        <v>50.978804250000003</v>
      </c>
      <c r="N96" s="75">
        <f t="shared" si="13"/>
        <v>41.750715249999999</v>
      </c>
      <c r="O96" s="75">
        <f t="shared" si="14"/>
        <v>82.50401325</v>
      </c>
      <c r="P96" s="75">
        <f t="shared" si="15"/>
        <v>48.944891850000005</v>
      </c>
      <c r="Q96" s="75">
        <f t="shared" si="16"/>
        <v>0</v>
      </c>
      <c r="R96" s="75">
        <f t="shared" si="18"/>
        <v>0.53814709999999999</v>
      </c>
      <c r="S96" s="75">
        <f t="shared" si="19"/>
        <v>3.5350899999999998E-2</v>
      </c>
      <c r="T96" s="75">
        <f t="shared" si="17"/>
        <v>1.9408897500000002</v>
      </c>
      <c r="U96" s="77"/>
      <c r="V96" s="78">
        <f t="shared" si="11"/>
        <v>226.69281235</v>
      </c>
    </row>
    <row r="97" spans="1:22">
      <c r="A97" s="6" t="s">
        <v>477</v>
      </c>
      <c r="B97" s="62">
        <v>1</v>
      </c>
      <c r="C97" s="19" t="s">
        <v>701</v>
      </c>
      <c r="D97" s="74">
        <v>328688.17300000001</v>
      </c>
      <c r="E97" s="75">
        <v>497188.16600000003</v>
      </c>
      <c r="F97" s="75">
        <v>1213201.561</v>
      </c>
      <c r="G97" s="75">
        <v>64795.071000000004</v>
      </c>
      <c r="H97" s="75">
        <v>0</v>
      </c>
      <c r="I97" s="75">
        <v>2702.7660000000001</v>
      </c>
      <c r="J97" s="75">
        <v>558.72400000000005</v>
      </c>
      <c r="K97" s="75">
        <v>9642.82</v>
      </c>
      <c r="L97" s="76"/>
      <c r="M97" s="75">
        <f t="shared" si="12"/>
        <v>1889.9569947499999</v>
      </c>
      <c r="N97" s="75">
        <f t="shared" si="13"/>
        <v>3256.5824873000001</v>
      </c>
      <c r="O97" s="75">
        <f t="shared" si="14"/>
        <v>3093.6639805500004</v>
      </c>
      <c r="P97" s="75">
        <f t="shared" si="15"/>
        <v>398.48968665000001</v>
      </c>
      <c r="Q97" s="75">
        <f t="shared" si="16"/>
        <v>0</v>
      </c>
      <c r="R97" s="75">
        <f t="shared" si="18"/>
        <v>6.2163618000000005</v>
      </c>
      <c r="S97" s="75">
        <f t="shared" si="19"/>
        <v>1.9834702000000002</v>
      </c>
      <c r="T97" s="75">
        <f t="shared" si="17"/>
        <v>214.55274500000002</v>
      </c>
      <c r="U97" s="77"/>
      <c r="V97" s="78">
        <f t="shared" si="11"/>
        <v>8861.4457262500018</v>
      </c>
    </row>
    <row r="98" spans="1:22">
      <c r="A98" s="6" t="s">
        <v>513</v>
      </c>
      <c r="B98" s="62">
        <v>12</v>
      </c>
      <c r="C98" s="19" t="s">
        <v>702</v>
      </c>
      <c r="D98" s="74">
        <v>86168.375</v>
      </c>
      <c r="E98" s="75">
        <v>45604.266000000003</v>
      </c>
      <c r="F98" s="75">
        <v>234973.85</v>
      </c>
      <c r="G98" s="75">
        <v>47292.675999999999</v>
      </c>
      <c r="H98" s="75">
        <v>0</v>
      </c>
      <c r="I98" s="75">
        <v>2458.9490000000001</v>
      </c>
      <c r="J98" s="75">
        <v>272.26100000000002</v>
      </c>
      <c r="K98" s="75">
        <v>0</v>
      </c>
      <c r="L98" s="76"/>
      <c r="M98" s="75">
        <f t="shared" si="12"/>
        <v>495.46815624999999</v>
      </c>
      <c r="N98" s="75">
        <f t="shared" si="13"/>
        <v>298.70794230000001</v>
      </c>
      <c r="O98" s="75">
        <f t="shared" si="14"/>
        <v>599.18331750000004</v>
      </c>
      <c r="P98" s="75">
        <f t="shared" si="15"/>
        <v>290.84995739999999</v>
      </c>
      <c r="Q98" s="75">
        <f t="shared" si="16"/>
        <v>0</v>
      </c>
      <c r="R98" s="75">
        <f t="shared" si="18"/>
        <v>5.6555827000000001</v>
      </c>
      <c r="S98" s="75">
        <f t="shared" si="19"/>
        <v>0.9665265500000001</v>
      </c>
      <c r="T98" s="75">
        <f t="shared" si="17"/>
        <v>0</v>
      </c>
      <c r="U98" s="77"/>
      <c r="V98" s="78">
        <f t="shared" si="11"/>
        <v>1690.8314827000002</v>
      </c>
    </row>
    <row r="99" spans="1:22">
      <c r="A99" s="6" t="s">
        <v>539</v>
      </c>
      <c r="B99" s="62">
        <v>19</v>
      </c>
      <c r="C99" s="19" t="s">
        <v>703</v>
      </c>
      <c r="D99" s="74">
        <v>225921.54500000001</v>
      </c>
      <c r="E99" s="75">
        <v>195299.50700000001</v>
      </c>
      <c r="F99" s="75">
        <v>156090.065</v>
      </c>
      <c r="G99" s="75">
        <v>226848.052</v>
      </c>
      <c r="H99" s="75">
        <v>0</v>
      </c>
      <c r="I99" s="75">
        <v>759.19500000000005</v>
      </c>
      <c r="J99" s="75">
        <v>97.563000000000002</v>
      </c>
      <c r="K99" s="75">
        <v>241.5</v>
      </c>
      <c r="L99" s="76"/>
      <c r="M99" s="75">
        <f t="shared" si="12"/>
        <v>1299.04888375</v>
      </c>
      <c r="N99" s="75">
        <f t="shared" si="13"/>
        <v>1279.2117708500002</v>
      </c>
      <c r="O99" s="75">
        <f t="shared" si="14"/>
        <v>398.02966575000005</v>
      </c>
      <c r="P99" s="75">
        <f t="shared" si="15"/>
        <v>1395.1155197999999</v>
      </c>
      <c r="Q99" s="75">
        <f t="shared" si="16"/>
        <v>0</v>
      </c>
      <c r="R99" s="75">
        <f t="shared" si="18"/>
        <v>1.7461485000000001</v>
      </c>
      <c r="S99" s="75">
        <f t="shared" si="19"/>
        <v>0.34634864999999998</v>
      </c>
      <c r="T99" s="75">
        <f t="shared" si="17"/>
        <v>5.3733750000000002</v>
      </c>
      <c r="U99" s="77"/>
      <c r="V99" s="78">
        <f t="shared" si="11"/>
        <v>4378.8717123000006</v>
      </c>
    </row>
    <row r="100" spans="1:22">
      <c r="A100" s="6" t="s">
        <v>193</v>
      </c>
      <c r="B100" s="62">
        <v>11</v>
      </c>
      <c r="C100" s="19" t="s">
        <v>704</v>
      </c>
      <c r="D100" s="74">
        <v>47004.033000000003</v>
      </c>
      <c r="E100" s="75">
        <v>22077.741999999998</v>
      </c>
      <c r="F100" s="75">
        <v>176934.09400000001</v>
      </c>
      <c r="G100" s="75">
        <v>17818.252</v>
      </c>
      <c r="H100" s="75">
        <v>0</v>
      </c>
      <c r="I100" s="75">
        <v>1422.761</v>
      </c>
      <c r="J100" s="75">
        <v>62.92</v>
      </c>
      <c r="K100" s="75">
        <v>181.506</v>
      </c>
      <c r="L100" s="76"/>
      <c r="M100" s="75">
        <f t="shared" si="12"/>
        <v>270.27318975000003</v>
      </c>
      <c r="N100" s="75">
        <f t="shared" si="13"/>
        <v>144.60921009999998</v>
      </c>
      <c r="O100" s="75">
        <f t="shared" si="14"/>
        <v>451.18193970000004</v>
      </c>
      <c r="P100" s="75">
        <f t="shared" si="15"/>
        <v>109.5822498</v>
      </c>
      <c r="Q100" s="75">
        <f t="shared" si="16"/>
        <v>0</v>
      </c>
      <c r="R100" s="75">
        <f t="shared" si="18"/>
        <v>3.2723502999999998</v>
      </c>
      <c r="S100" s="75">
        <f t="shared" si="19"/>
        <v>0.22336600000000001</v>
      </c>
      <c r="T100" s="75">
        <f t="shared" si="17"/>
        <v>4.0385085000000007</v>
      </c>
      <c r="U100" s="77"/>
      <c r="V100" s="78">
        <f t="shared" si="11"/>
        <v>983.18081415000017</v>
      </c>
    </row>
    <row r="101" spans="1:22">
      <c r="A101" s="6" t="s">
        <v>99</v>
      </c>
      <c r="B101" s="62">
        <v>13</v>
      </c>
      <c r="C101" s="19" t="s">
        <v>705</v>
      </c>
      <c r="D101" s="74">
        <v>6582.4960000000001</v>
      </c>
      <c r="E101" s="75">
        <v>10469.834999999999</v>
      </c>
      <c r="F101" s="75">
        <v>24402.047999999999</v>
      </c>
      <c r="G101" s="75">
        <v>14494.079</v>
      </c>
      <c r="H101" s="75">
        <v>0</v>
      </c>
      <c r="I101" s="75">
        <v>655.03300000000002</v>
      </c>
      <c r="J101" s="75">
        <v>43.338000000000001</v>
      </c>
      <c r="K101" s="75">
        <v>0</v>
      </c>
      <c r="L101" s="76"/>
      <c r="M101" s="75">
        <f t="shared" si="12"/>
        <v>37.849352000000003</v>
      </c>
      <c r="N101" s="75">
        <f t="shared" si="13"/>
        <v>68.577419249999991</v>
      </c>
      <c r="O101" s="75">
        <f t="shared" si="14"/>
        <v>62.2252224</v>
      </c>
      <c r="P101" s="75">
        <f t="shared" si="15"/>
        <v>89.138585849999998</v>
      </c>
      <c r="Q101" s="75">
        <f t="shared" si="16"/>
        <v>0</v>
      </c>
      <c r="R101" s="75">
        <f t="shared" si="18"/>
        <v>1.5065759000000001</v>
      </c>
      <c r="S101" s="75">
        <f t="shared" si="19"/>
        <v>0.15384990000000001</v>
      </c>
      <c r="T101" s="75">
        <f t="shared" si="17"/>
        <v>0</v>
      </c>
      <c r="U101" s="77"/>
      <c r="V101" s="78">
        <f t="shared" si="11"/>
        <v>259.45100530000002</v>
      </c>
    </row>
    <row r="102" spans="1:22">
      <c r="A102" s="6" t="s">
        <v>313</v>
      </c>
      <c r="B102" s="62">
        <v>4</v>
      </c>
      <c r="C102" s="19" t="s">
        <v>706</v>
      </c>
      <c r="D102" s="74">
        <v>60183.175000000003</v>
      </c>
      <c r="E102" s="75">
        <v>30711.647000000001</v>
      </c>
      <c r="F102" s="75">
        <v>167459.215</v>
      </c>
      <c r="G102" s="75">
        <v>21875.06</v>
      </c>
      <c r="H102" s="75">
        <v>0</v>
      </c>
      <c r="I102" s="75">
        <v>3057.5650000000001</v>
      </c>
      <c r="J102" s="75">
        <v>90.004999999999995</v>
      </c>
      <c r="K102" s="75">
        <v>133.16800000000001</v>
      </c>
      <c r="L102" s="76"/>
      <c r="M102" s="75">
        <f t="shared" si="12"/>
        <v>346.05325625</v>
      </c>
      <c r="N102" s="75">
        <f t="shared" si="13"/>
        <v>201.16128785000001</v>
      </c>
      <c r="O102" s="75">
        <f t="shared" si="14"/>
        <v>427.02099825000005</v>
      </c>
      <c r="P102" s="75">
        <f t="shared" si="15"/>
        <v>134.53161900000001</v>
      </c>
      <c r="Q102" s="75">
        <f t="shared" si="16"/>
        <v>0</v>
      </c>
      <c r="R102" s="75">
        <f t="shared" si="18"/>
        <v>7.0323995000000004</v>
      </c>
      <c r="S102" s="75">
        <f t="shared" si="19"/>
        <v>0.31951774999999999</v>
      </c>
      <c r="T102" s="75">
        <f t="shared" si="17"/>
        <v>2.9629880000000006</v>
      </c>
      <c r="U102" s="77"/>
      <c r="V102" s="78">
        <f t="shared" si="11"/>
        <v>1119.0820666000002</v>
      </c>
    </row>
    <row r="103" spans="1:22">
      <c r="A103" s="6" t="s">
        <v>409</v>
      </c>
      <c r="B103" s="62">
        <v>16</v>
      </c>
      <c r="C103" s="19" t="s">
        <v>707</v>
      </c>
      <c r="D103" s="74">
        <v>589683.74600000004</v>
      </c>
      <c r="E103" s="75">
        <v>150286.842</v>
      </c>
      <c r="F103" s="75">
        <v>1164225.2749999999</v>
      </c>
      <c r="G103" s="75">
        <v>48306.466</v>
      </c>
      <c r="H103" s="75">
        <v>0</v>
      </c>
      <c r="I103" s="75">
        <v>8194.7009999999991</v>
      </c>
      <c r="J103" s="75">
        <v>370.10300000000001</v>
      </c>
      <c r="K103" s="75">
        <v>1502.4549999999999</v>
      </c>
      <c r="L103" s="76"/>
      <c r="M103" s="75">
        <f t="shared" si="12"/>
        <v>3390.6815395000003</v>
      </c>
      <c r="N103" s="75">
        <f t="shared" si="13"/>
        <v>984.37881510000011</v>
      </c>
      <c r="O103" s="75">
        <f t="shared" si="14"/>
        <v>2968.7744512499999</v>
      </c>
      <c r="P103" s="75">
        <f t="shared" si="15"/>
        <v>297.08476589999998</v>
      </c>
      <c r="Q103" s="75">
        <f t="shared" si="16"/>
        <v>0</v>
      </c>
      <c r="R103" s="75">
        <f t="shared" si="18"/>
        <v>18.847812299999998</v>
      </c>
      <c r="S103" s="75">
        <f t="shared" si="19"/>
        <v>1.3138656499999999</v>
      </c>
      <c r="T103" s="75">
        <f t="shared" si="17"/>
        <v>33.429623750000005</v>
      </c>
      <c r="U103" s="77"/>
      <c r="V103" s="78">
        <f t="shared" si="11"/>
        <v>7694.51087345</v>
      </c>
    </row>
    <row r="104" spans="1:22">
      <c r="A104" s="6" t="s">
        <v>419</v>
      </c>
      <c r="B104" s="62">
        <v>19</v>
      </c>
      <c r="C104" s="19" t="s">
        <v>708</v>
      </c>
      <c r="D104" s="74">
        <v>83834.192999999999</v>
      </c>
      <c r="E104" s="75">
        <v>112509.101</v>
      </c>
      <c r="F104" s="75">
        <v>91344.275999999998</v>
      </c>
      <c r="G104" s="75">
        <v>154402.10399999999</v>
      </c>
      <c r="H104" s="75">
        <v>0</v>
      </c>
      <c r="I104" s="75">
        <v>586.16899999999998</v>
      </c>
      <c r="J104" s="75">
        <v>0</v>
      </c>
      <c r="K104" s="75">
        <v>24.931999999999999</v>
      </c>
      <c r="L104" s="76"/>
      <c r="M104" s="75">
        <f t="shared" si="12"/>
        <v>482.04660975000002</v>
      </c>
      <c r="N104" s="75">
        <f t="shared" si="13"/>
        <v>736.93461155</v>
      </c>
      <c r="O104" s="75">
        <f t="shared" si="14"/>
        <v>232.92790380000002</v>
      </c>
      <c r="P104" s="75">
        <f t="shared" si="15"/>
        <v>949.57293959999993</v>
      </c>
      <c r="Q104" s="75">
        <f t="shared" si="16"/>
        <v>0</v>
      </c>
      <c r="R104" s="75">
        <f t="shared" si="18"/>
        <v>1.3481886999999999</v>
      </c>
      <c r="S104" s="75">
        <f t="shared" si="19"/>
        <v>0</v>
      </c>
      <c r="T104" s="75">
        <f t="shared" si="17"/>
        <v>0.55473700000000004</v>
      </c>
      <c r="U104" s="77"/>
      <c r="V104" s="78">
        <f t="shared" si="11"/>
        <v>2403.3849903999994</v>
      </c>
    </row>
    <row r="105" spans="1:22">
      <c r="A105" s="6" t="s">
        <v>229</v>
      </c>
      <c r="B105" s="62">
        <v>13</v>
      </c>
      <c r="C105" s="19" t="s">
        <v>709</v>
      </c>
      <c r="D105" s="74">
        <v>11610.386</v>
      </c>
      <c r="E105" s="75">
        <v>17639.666000000001</v>
      </c>
      <c r="F105" s="75">
        <v>59449.527999999998</v>
      </c>
      <c r="G105" s="75">
        <v>20173.382000000001</v>
      </c>
      <c r="H105" s="75">
        <v>0</v>
      </c>
      <c r="I105" s="75">
        <v>79.069000000000003</v>
      </c>
      <c r="J105" s="75">
        <v>14.579000000000001</v>
      </c>
      <c r="K105" s="75">
        <v>0</v>
      </c>
      <c r="L105" s="76"/>
      <c r="M105" s="75">
        <f t="shared" si="12"/>
        <v>66.759719500000003</v>
      </c>
      <c r="N105" s="75">
        <f t="shared" si="13"/>
        <v>115.53981230000001</v>
      </c>
      <c r="O105" s="75">
        <f t="shared" si="14"/>
        <v>151.5962964</v>
      </c>
      <c r="P105" s="75">
        <f t="shared" si="15"/>
        <v>124.06629930000001</v>
      </c>
      <c r="Q105" s="75">
        <f t="shared" si="16"/>
        <v>0</v>
      </c>
      <c r="R105" s="75">
        <f t="shared" si="18"/>
        <v>0.18185870000000001</v>
      </c>
      <c r="S105" s="75">
        <f t="shared" si="19"/>
        <v>5.1755449999999995E-2</v>
      </c>
      <c r="T105" s="75">
        <f t="shared" si="17"/>
        <v>0</v>
      </c>
      <c r="U105" s="77"/>
      <c r="V105" s="78">
        <f t="shared" si="11"/>
        <v>458.19574165</v>
      </c>
    </row>
    <row r="106" spans="1:22">
      <c r="A106" s="6" t="s">
        <v>351</v>
      </c>
      <c r="B106" s="62">
        <v>12</v>
      </c>
      <c r="C106" s="19" t="s">
        <v>710</v>
      </c>
      <c r="D106" s="74">
        <v>71106.054999999993</v>
      </c>
      <c r="E106" s="75">
        <v>43591.881000000001</v>
      </c>
      <c r="F106" s="75">
        <v>376265.81900000002</v>
      </c>
      <c r="G106" s="75">
        <v>21219.672999999999</v>
      </c>
      <c r="H106" s="75">
        <v>0</v>
      </c>
      <c r="I106" s="75">
        <v>375.40499999999997</v>
      </c>
      <c r="J106" s="75">
        <v>68.903000000000006</v>
      </c>
      <c r="K106" s="75">
        <v>18.21</v>
      </c>
      <c r="L106" s="76"/>
      <c r="M106" s="75">
        <f t="shared" si="12"/>
        <v>408.85981624999994</v>
      </c>
      <c r="N106" s="75">
        <f t="shared" si="13"/>
        <v>285.52682055000002</v>
      </c>
      <c r="O106" s="75">
        <f t="shared" si="14"/>
        <v>959.47783845000015</v>
      </c>
      <c r="P106" s="75">
        <f t="shared" si="15"/>
        <v>130.50098894999999</v>
      </c>
      <c r="Q106" s="75">
        <f t="shared" si="16"/>
        <v>0</v>
      </c>
      <c r="R106" s="75">
        <f t="shared" si="18"/>
        <v>0.86343149999999991</v>
      </c>
      <c r="S106" s="75">
        <f t="shared" si="19"/>
        <v>0.24460565000000004</v>
      </c>
      <c r="T106" s="75">
        <f t="shared" si="17"/>
        <v>0.40517250000000005</v>
      </c>
      <c r="U106" s="77"/>
      <c r="V106" s="78">
        <f t="shared" si="11"/>
        <v>1785.8786738499998</v>
      </c>
    </row>
    <row r="107" spans="1:22">
      <c r="A107" s="6" t="s">
        <v>239</v>
      </c>
      <c r="B107" s="62">
        <v>15</v>
      </c>
      <c r="C107" s="19" t="s">
        <v>711</v>
      </c>
      <c r="D107" s="74">
        <v>18351.975999999999</v>
      </c>
      <c r="E107" s="75">
        <v>13658.945</v>
      </c>
      <c r="F107" s="75">
        <v>51200.506999999998</v>
      </c>
      <c r="G107" s="75">
        <v>17865.907999999999</v>
      </c>
      <c r="H107" s="75">
        <v>0</v>
      </c>
      <c r="I107" s="75">
        <v>1410.4469999999999</v>
      </c>
      <c r="J107" s="75">
        <v>42.578000000000003</v>
      </c>
      <c r="K107" s="75">
        <v>0</v>
      </c>
      <c r="L107" s="76"/>
      <c r="M107" s="75">
        <f t="shared" si="12"/>
        <v>105.52386199999999</v>
      </c>
      <c r="N107" s="75">
        <f t="shared" si="13"/>
        <v>89.466089749999995</v>
      </c>
      <c r="O107" s="75">
        <f t="shared" si="14"/>
        <v>130.56129285</v>
      </c>
      <c r="P107" s="75">
        <f t="shared" si="15"/>
        <v>109.8753342</v>
      </c>
      <c r="Q107" s="75">
        <f t="shared" si="16"/>
        <v>0</v>
      </c>
      <c r="R107" s="75">
        <f t="shared" si="18"/>
        <v>3.2440280999999995</v>
      </c>
      <c r="S107" s="75">
        <f t="shared" si="19"/>
        <v>0.15115190000000001</v>
      </c>
      <c r="T107" s="75">
        <f t="shared" si="17"/>
        <v>0</v>
      </c>
      <c r="U107" s="77"/>
      <c r="V107" s="78">
        <f t="shared" si="11"/>
        <v>438.8217588</v>
      </c>
    </row>
    <row r="108" spans="1:22">
      <c r="A108" s="6" t="s">
        <v>333</v>
      </c>
      <c r="B108" s="62">
        <v>2</v>
      </c>
      <c r="C108" s="19" t="s">
        <v>712</v>
      </c>
      <c r="D108" s="74">
        <v>26885.569</v>
      </c>
      <c r="E108" s="75">
        <v>5451.7060000000001</v>
      </c>
      <c r="F108" s="75">
        <v>53945.760000000002</v>
      </c>
      <c r="G108" s="75">
        <v>4205.8469999999998</v>
      </c>
      <c r="H108" s="75">
        <v>0</v>
      </c>
      <c r="I108" s="75">
        <v>677.99699999999996</v>
      </c>
      <c r="J108" s="75">
        <v>27.678999999999998</v>
      </c>
      <c r="K108" s="75">
        <v>0</v>
      </c>
      <c r="L108" s="76"/>
      <c r="M108" s="75">
        <f t="shared" si="12"/>
        <v>154.59202174999999</v>
      </c>
      <c r="N108" s="75">
        <f t="shared" si="13"/>
        <v>35.708674300000006</v>
      </c>
      <c r="O108" s="75">
        <f t="shared" si="14"/>
        <v>137.561688</v>
      </c>
      <c r="P108" s="75">
        <f t="shared" si="15"/>
        <v>25.865959049999997</v>
      </c>
      <c r="Q108" s="75">
        <f t="shared" si="16"/>
        <v>0</v>
      </c>
      <c r="R108" s="75">
        <f t="shared" si="18"/>
        <v>1.5593930999999999</v>
      </c>
      <c r="S108" s="75">
        <f t="shared" si="19"/>
        <v>9.8260449999999985E-2</v>
      </c>
      <c r="T108" s="75">
        <f t="shared" si="17"/>
        <v>0</v>
      </c>
      <c r="U108" s="77"/>
      <c r="V108" s="78">
        <f t="shared" si="11"/>
        <v>355.38599665000004</v>
      </c>
    </row>
    <row r="109" spans="1:22">
      <c r="A109" s="6" t="s">
        <v>167</v>
      </c>
      <c r="B109" s="62">
        <v>8</v>
      </c>
      <c r="C109" s="19" t="s">
        <v>713</v>
      </c>
      <c r="D109" s="74">
        <v>692340.38300000003</v>
      </c>
      <c r="E109" s="75">
        <v>134462.27600000001</v>
      </c>
      <c r="F109" s="75">
        <v>1193845.1240000001</v>
      </c>
      <c r="G109" s="75">
        <v>21706.473000000002</v>
      </c>
      <c r="H109" s="75">
        <v>0</v>
      </c>
      <c r="I109" s="75">
        <v>33754.267999999996</v>
      </c>
      <c r="J109" s="75">
        <v>553.77200000000005</v>
      </c>
      <c r="K109" s="75">
        <v>0</v>
      </c>
      <c r="L109" s="76"/>
      <c r="M109" s="75">
        <f t="shared" si="12"/>
        <v>3980.9572022500001</v>
      </c>
      <c r="N109" s="75">
        <f t="shared" si="13"/>
        <v>880.72790780000014</v>
      </c>
      <c r="O109" s="75">
        <f t="shared" si="14"/>
        <v>3044.3050662000005</v>
      </c>
      <c r="P109" s="75">
        <f t="shared" si="15"/>
        <v>133.49480895000002</v>
      </c>
      <c r="Q109" s="75">
        <f t="shared" si="16"/>
        <v>0</v>
      </c>
      <c r="R109" s="75">
        <f t="shared" si="18"/>
        <v>77.634816399999991</v>
      </c>
      <c r="S109" s="75">
        <f t="shared" si="19"/>
        <v>1.9658906000000003</v>
      </c>
      <c r="T109" s="75">
        <f t="shared" si="17"/>
        <v>0</v>
      </c>
      <c r="U109" s="77"/>
      <c r="V109" s="78">
        <f t="shared" si="11"/>
        <v>8119.0856922000021</v>
      </c>
    </row>
    <row r="110" spans="1:22">
      <c r="A110" s="6" t="s">
        <v>163</v>
      </c>
      <c r="B110" s="62">
        <v>8</v>
      </c>
      <c r="C110" s="19" t="s">
        <v>714</v>
      </c>
      <c r="D110" s="74">
        <v>724447.57400000002</v>
      </c>
      <c r="E110" s="75">
        <v>333405.19400000002</v>
      </c>
      <c r="F110" s="75">
        <v>1965828.7990000001</v>
      </c>
      <c r="G110" s="75">
        <v>119942.74099999999</v>
      </c>
      <c r="H110" s="75">
        <v>0</v>
      </c>
      <c r="I110" s="75">
        <v>25445.491000000002</v>
      </c>
      <c r="J110" s="75">
        <v>1920.3109999999999</v>
      </c>
      <c r="K110" s="75">
        <v>574.67999999999995</v>
      </c>
      <c r="L110" s="76"/>
      <c r="M110" s="75">
        <f t="shared" si="12"/>
        <v>4165.5735505000002</v>
      </c>
      <c r="N110" s="75">
        <f t="shared" si="13"/>
        <v>2183.8040207000004</v>
      </c>
      <c r="O110" s="75">
        <f t="shared" si="14"/>
        <v>5012.8634374500007</v>
      </c>
      <c r="P110" s="75">
        <f t="shared" si="15"/>
        <v>737.64785714999994</v>
      </c>
      <c r="Q110" s="75">
        <f t="shared" si="16"/>
        <v>0</v>
      </c>
      <c r="R110" s="75">
        <f t="shared" si="18"/>
        <v>58.524629300000001</v>
      </c>
      <c r="S110" s="75">
        <f t="shared" si="19"/>
        <v>6.8171040499999993</v>
      </c>
      <c r="T110" s="75">
        <f t="shared" si="17"/>
        <v>12.786630000000001</v>
      </c>
      <c r="U110" s="77"/>
      <c r="V110" s="78">
        <f t="shared" si="11"/>
        <v>12178.017229150002</v>
      </c>
    </row>
    <row r="111" spans="1:22">
      <c r="A111" s="6" t="s">
        <v>235</v>
      </c>
      <c r="B111" s="62">
        <v>15</v>
      </c>
      <c r="C111" s="19" t="s">
        <v>715</v>
      </c>
      <c r="D111" s="74">
        <v>109451.37</v>
      </c>
      <c r="E111" s="75">
        <v>31348.003000000001</v>
      </c>
      <c r="F111" s="75">
        <v>166904.75</v>
      </c>
      <c r="G111" s="75">
        <v>33369.892</v>
      </c>
      <c r="H111" s="75">
        <v>0</v>
      </c>
      <c r="I111" s="75">
        <v>2428.2570000000001</v>
      </c>
      <c r="J111" s="75">
        <v>81.105000000000004</v>
      </c>
      <c r="K111" s="75">
        <v>0</v>
      </c>
      <c r="L111" s="76"/>
      <c r="M111" s="75">
        <f t="shared" si="12"/>
        <v>629.34537749999993</v>
      </c>
      <c r="N111" s="75">
        <f t="shared" si="13"/>
        <v>205.32941965000001</v>
      </c>
      <c r="O111" s="75">
        <f t="shared" si="14"/>
        <v>425.60711250000003</v>
      </c>
      <c r="P111" s="75">
        <f t="shared" si="15"/>
        <v>205.22483579999999</v>
      </c>
      <c r="Q111" s="75">
        <f t="shared" si="16"/>
        <v>0</v>
      </c>
      <c r="R111" s="75">
        <f t="shared" si="18"/>
        <v>5.5849910999999999</v>
      </c>
      <c r="S111" s="75">
        <f t="shared" si="19"/>
        <v>0.28792275000000001</v>
      </c>
      <c r="T111" s="75">
        <f t="shared" si="17"/>
        <v>0</v>
      </c>
      <c r="U111" s="77"/>
      <c r="V111" s="78">
        <f t="shared" si="11"/>
        <v>1471.3796593</v>
      </c>
    </row>
    <row r="112" spans="1:22">
      <c r="A112" s="6" t="s">
        <v>369</v>
      </c>
      <c r="B112" s="62">
        <v>15</v>
      </c>
      <c r="C112" s="19" t="s">
        <v>716</v>
      </c>
      <c r="D112" s="74">
        <v>69441.275999999998</v>
      </c>
      <c r="E112" s="75">
        <v>16012.532999999999</v>
      </c>
      <c r="F112" s="75">
        <v>165702.796</v>
      </c>
      <c r="G112" s="75">
        <v>17543.805</v>
      </c>
      <c r="H112" s="75">
        <v>0</v>
      </c>
      <c r="I112" s="75">
        <v>2720.0349999999999</v>
      </c>
      <c r="J112" s="75">
        <v>106.98399999999999</v>
      </c>
      <c r="K112" s="75">
        <v>170.13900000000001</v>
      </c>
      <c r="L112" s="76"/>
      <c r="M112" s="75">
        <f t="shared" si="12"/>
        <v>399.28733699999998</v>
      </c>
      <c r="N112" s="75">
        <f t="shared" si="13"/>
        <v>104.88209114999999</v>
      </c>
      <c r="O112" s="75">
        <f t="shared" si="14"/>
        <v>422.54212980000005</v>
      </c>
      <c r="P112" s="75">
        <f t="shared" si="15"/>
        <v>107.89440075</v>
      </c>
      <c r="Q112" s="75">
        <f t="shared" si="16"/>
        <v>0</v>
      </c>
      <c r="R112" s="75">
        <f t="shared" si="18"/>
        <v>6.2560804999999995</v>
      </c>
      <c r="S112" s="75">
        <f t="shared" si="19"/>
        <v>0.37979319999999994</v>
      </c>
      <c r="T112" s="75">
        <f t="shared" si="17"/>
        <v>3.7855927500000006</v>
      </c>
      <c r="U112" s="77"/>
      <c r="V112" s="78">
        <f t="shared" si="11"/>
        <v>1045.02742515</v>
      </c>
    </row>
    <row r="113" spans="1:22">
      <c r="A113" s="6" t="s">
        <v>169</v>
      </c>
      <c r="B113" s="62">
        <v>18</v>
      </c>
      <c r="C113" s="19" t="s">
        <v>717</v>
      </c>
      <c r="D113" s="74">
        <v>56685.3</v>
      </c>
      <c r="E113" s="75">
        <v>36165.027999999998</v>
      </c>
      <c r="F113" s="75">
        <v>184245.43599999999</v>
      </c>
      <c r="G113" s="75">
        <v>35855.542000000001</v>
      </c>
      <c r="H113" s="75">
        <v>0</v>
      </c>
      <c r="I113" s="75">
        <v>1478.0429999999999</v>
      </c>
      <c r="J113" s="75">
        <v>239.68700000000001</v>
      </c>
      <c r="K113" s="75">
        <v>493.39600000000002</v>
      </c>
      <c r="L113" s="76"/>
      <c r="M113" s="75">
        <f t="shared" si="12"/>
        <v>325.94047499999999</v>
      </c>
      <c r="N113" s="75">
        <f t="shared" si="13"/>
        <v>236.8809334</v>
      </c>
      <c r="O113" s="75">
        <f t="shared" si="14"/>
        <v>469.82586179999998</v>
      </c>
      <c r="P113" s="75">
        <f t="shared" si="15"/>
        <v>220.51158330000001</v>
      </c>
      <c r="Q113" s="75">
        <f t="shared" si="16"/>
        <v>0</v>
      </c>
      <c r="R113" s="75">
        <f t="shared" si="18"/>
        <v>3.3994988999999998</v>
      </c>
      <c r="S113" s="75">
        <f t="shared" si="19"/>
        <v>0.85088885000000003</v>
      </c>
      <c r="T113" s="75">
        <f t="shared" si="17"/>
        <v>10.978061000000002</v>
      </c>
      <c r="U113" s="77"/>
      <c r="V113" s="78">
        <f t="shared" si="11"/>
        <v>1268.3873022500002</v>
      </c>
    </row>
    <row r="114" spans="1:22">
      <c r="A114" s="6" t="s">
        <v>441</v>
      </c>
      <c r="B114" s="62">
        <v>6</v>
      </c>
      <c r="C114" s="19" t="s">
        <v>718</v>
      </c>
      <c r="D114" s="74">
        <v>11434.491</v>
      </c>
      <c r="E114" s="75">
        <v>54095.517999999996</v>
      </c>
      <c r="F114" s="75">
        <v>56137.239000000001</v>
      </c>
      <c r="G114" s="75">
        <v>51552.463000000003</v>
      </c>
      <c r="H114" s="75">
        <v>0</v>
      </c>
      <c r="I114" s="75">
        <v>393.49</v>
      </c>
      <c r="J114" s="75">
        <v>66.097999999999999</v>
      </c>
      <c r="K114" s="75">
        <v>0</v>
      </c>
      <c r="L114" s="76"/>
      <c r="M114" s="75">
        <f t="shared" si="12"/>
        <v>65.748323249999999</v>
      </c>
      <c r="N114" s="75">
        <f t="shared" si="13"/>
        <v>354.32564289999999</v>
      </c>
      <c r="O114" s="75">
        <f t="shared" si="14"/>
        <v>143.14995945000001</v>
      </c>
      <c r="P114" s="75">
        <f t="shared" si="15"/>
        <v>317.04764745</v>
      </c>
      <c r="Q114" s="75">
        <f t="shared" si="16"/>
        <v>0</v>
      </c>
      <c r="R114" s="75">
        <f t="shared" si="18"/>
        <v>0.90502700000000003</v>
      </c>
      <c r="S114" s="75">
        <f t="shared" si="19"/>
        <v>0.23464789999999996</v>
      </c>
      <c r="T114" s="75">
        <f t="shared" si="17"/>
        <v>0</v>
      </c>
      <c r="U114" s="77"/>
      <c r="V114" s="78">
        <f t="shared" si="11"/>
        <v>881.41124795000007</v>
      </c>
    </row>
    <row r="115" spans="1:22">
      <c r="A115" s="6" t="s">
        <v>529</v>
      </c>
      <c r="B115" s="62">
        <v>11</v>
      </c>
      <c r="C115" s="19" t="s">
        <v>719</v>
      </c>
      <c r="D115" s="74">
        <v>1571853.7760000001</v>
      </c>
      <c r="E115" s="75">
        <v>579554.91700000002</v>
      </c>
      <c r="F115" s="75">
        <v>3423862.6310000001</v>
      </c>
      <c r="G115" s="75">
        <v>212508.72899999999</v>
      </c>
      <c r="H115" s="75">
        <v>0</v>
      </c>
      <c r="I115" s="75">
        <v>7301.1419999999998</v>
      </c>
      <c r="J115" s="75">
        <v>486.96899999999999</v>
      </c>
      <c r="K115" s="75">
        <v>11558.448</v>
      </c>
      <c r="L115" s="76"/>
      <c r="M115" s="75">
        <f t="shared" si="12"/>
        <v>9038.1592120000005</v>
      </c>
      <c r="N115" s="75">
        <f t="shared" si="13"/>
        <v>3796.08470635</v>
      </c>
      <c r="O115" s="75">
        <f t="shared" si="14"/>
        <v>8730.8497090500005</v>
      </c>
      <c r="P115" s="75">
        <f t="shared" si="15"/>
        <v>1306.92868335</v>
      </c>
      <c r="Q115" s="75">
        <f t="shared" si="16"/>
        <v>0</v>
      </c>
      <c r="R115" s="75">
        <f t="shared" si="18"/>
        <v>16.792626599999998</v>
      </c>
      <c r="S115" s="75">
        <f t="shared" si="19"/>
        <v>1.7287399499999998</v>
      </c>
      <c r="T115" s="75">
        <f t="shared" si="17"/>
        <v>257.17546800000002</v>
      </c>
      <c r="U115" s="77"/>
      <c r="V115" s="78">
        <f t="shared" si="11"/>
        <v>23147.719145300001</v>
      </c>
    </row>
    <row r="116" spans="1:22">
      <c r="A116" s="6" t="s">
        <v>67</v>
      </c>
      <c r="B116" s="62">
        <v>14</v>
      </c>
      <c r="C116" s="19" t="s">
        <v>720</v>
      </c>
      <c r="D116" s="74">
        <v>42440.58</v>
      </c>
      <c r="E116" s="75">
        <v>12552.647000000001</v>
      </c>
      <c r="F116" s="75">
        <v>91695.75</v>
      </c>
      <c r="G116" s="75">
        <v>11001.109</v>
      </c>
      <c r="H116" s="75">
        <v>0</v>
      </c>
      <c r="I116" s="75">
        <v>9875.2129999999997</v>
      </c>
      <c r="J116" s="75">
        <v>466.45299999999997</v>
      </c>
      <c r="K116" s="75">
        <v>0</v>
      </c>
      <c r="L116" s="76"/>
      <c r="M116" s="75">
        <f t="shared" si="12"/>
        <v>244.03333499999999</v>
      </c>
      <c r="N116" s="75">
        <f t="shared" si="13"/>
        <v>82.219837850000005</v>
      </c>
      <c r="O116" s="75">
        <f t="shared" si="14"/>
        <v>233.82416250000003</v>
      </c>
      <c r="P116" s="75">
        <f t="shared" si="15"/>
        <v>67.656820350000004</v>
      </c>
      <c r="Q116" s="75">
        <f t="shared" si="16"/>
        <v>0</v>
      </c>
      <c r="R116" s="75">
        <f t="shared" si="18"/>
        <v>22.7129899</v>
      </c>
      <c r="S116" s="75">
        <f t="shared" si="19"/>
        <v>1.6559081499999999</v>
      </c>
      <c r="T116" s="75">
        <f t="shared" si="17"/>
        <v>0</v>
      </c>
      <c r="U116" s="77"/>
      <c r="V116" s="78">
        <f t="shared" si="11"/>
        <v>652.10305374999996</v>
      </c>
    </row>
    <row r="117" spans="1:22">
      <c r="A117" s="6" t="s">
        <v>181</v>
      </c>
      <c r="B117" s="62">
        <v>14</v>
      </c>
      <c r="C117" s="19" t="s">
        <v>721</v>
      </c>
      <c r="D117" s="74">
        <v>234146.11</v>
      </c>
      <c r="E117" s="75">
        <v>42630.900999999998</v>
      </c>
      <c r="F117" s="75">
        <v>457356.75300000003</v>
      </c>
      <c r="G117" s="75">
        <v>18462.298999999999</v>
      </c>
      <c r="H117" s="75">
        <v>0</v>
      </c>
      <c r="I117" s="75">
        <v>10467.388999999999</v>
      </c>
      <c r="J117" s="75">
        <v>296.36700000000002</v>
      </c>
      <c r="K117" s="75">
        <v>5.6790000000000003</v>
      </c>
      <c r="L117" s="76"/>
      <c r="M117" s="75">
        <f t="shared" si="12"/>
        <v>1346.3401325</v>
      </c>
      <c r="N117" s="75">
        <f t="shared" si="13"/>
        <v>279.23240155000002</v>
      </c>
      <c r="O117" s="75">
        <f t="shared" si="14"/>
        <v>1166.2597201500002</v>
      </c>
      <c r="P117" s="75">
        <f t="shared" si="15"/>
        <v>113.54313884999999</v>
      </c>
      <c r="Q117" s="75">
        <f t="shared" si="16"/>
        <v>0</v>
      </c>
      <c r="R117" s="75">
        <f t="shared" si="18"/>
        <v>24.074994699999998</v>
      </c>
      <c r="S117" s="75">
        <f t="shared" si="19"/>
        <v>1.05210285</v>
      </c>
      <c r="T117" s="75">
        <f t="shared" si="17"/>
        <v>0.12635775000000002</v>
      </c>
      <c r="U117" s="77"/>
      <c r="V117" s="78">
        <f t="shared" si="11"/>
        <v>2930.6288483500007</v>
      </c>
    </row>
    <row r="118" spans="1:22">
      <c r="A118" s="6" t="s">
        <v>379</v>
      </c>
      <c r="B118" s="62">
        <v>2</v>
      </c>
      <c r="C118" s="19" t="s">
        <v>722</v>
      </c>
      <c r="D118" s="74">
        <v>9180.6129999999994</v>
      </c>
      <c r="E118" s="75">
        <v>85357.497000000003</v>
      </c>
      <c r="F118" s="75">
        <v>27881.161</v>
      </c>
      <c r="G118" s="75">
        <v>57996.517</v>
      </c>
      <c r="H118" s="75">
        <v>0</v>
      </c>
      <c r="I118" s="75">
        <v>73.748999999999995</v>
      </c>
      <c r="J118" s="75">
        <v>6.3330000000000002</v>
      </c>
      <c r="K118" s="75">
        <v>0</v>
      </c>
      <c r="L118" s="76"/>
      <c r="M118" s="75">
        <f t="shared" si="12"/>
        <v>52.788524749999993</v>
      </c>
      <c r="N118" s="75">
        <f t="shared" si="13"/>
        <v>559.09160535000001</v>
      </c>
      <c r="O118" s="75">
        <f t="shared" si="14"/>
        <v>71.096960550000006</v>
      </c>
      <c r="P118" s="75">
        <f t="shared" si="15"/>
        <v>356.67857954999999</v>
      </c>
      <c r="Q118" s="75">
        <f t="shared" si="16"/>
        <v>0</v>
      </c>
      <c r="R118" s="75">
        <f t="shared" si="18"/>
        <v>0.16962269999999999</v>
      </c>
      <c r="S118" s="75">
        <f t="shared" si="19"/>
        <v>2.2482149999999999E-2</v>
      </c>
      <c r="T118" s="75">
        <f t="shared" si="17"/>
        <v>0</v>
      </c>
      <c r="U118" s="77"/>
      <c r="V118" s="78">
        <f t="shared" si="11"/>
        <v>1039.8477750500001</v>
      </c>
    </row>
    <row r="119" spans="1:22">
      <c r="A119" s="6" t="s">
        <v>447</v>
      </c>
      <c r="B119" s="62">
        <v>17</v>
      </c>
      <c r="C119" s="19" t="s">
        <v>723</v>
      </c>
      <c r="D119" s="74">
        <v>197057.76699999999</v>
      </c>
      <c r="E119" s="75">
        <v>158086.84099999999</v>
      </c>
      <c r="F119" s="75">
        <v>368104.50799999997</v>
      </c>
      <c r="G119" s="75">
        <v>219913.58600000001</v>
      </c>
      <c r="H119" s="75">
        <v>0</v>
      </c>
      <c r="I119" s="75">
        <v>9710.5669999999991</v>
      </c>
      <c r="J119" s="75">
        <v>382.983</v>
      </c>
      <c r="K119" s="75">
        <v>0</v>
      </c>
      <c r="L119" s="76"/>
      <c r="M119" s="75">
        <f t="shared" si="12"/>
        <v>1133.08216025</v>
      </c>
      <c r="N119" s="75">
        <f t="shared" si="13"/>
        <v>1035.4688085499999</v>
      </c>
      <c r="O119" s="75">
        <f t="shared" si="14"/>
        <v>938.66649540000003</v>
      </c>
      <c r="P119" s="75">
        <f t="shared" si="15"/>
        <v>1352.4685539000002</v>
      </c>
      <c r="Q119" s="75">
        <f t="shared" si="16"/>
        <v>0</v>
      </c>
      <c r="R119" s="75">
        <f t="shared" si="18"/>
        <v>22.334304099999997</v>
      </c>
      <c r="S119" s="75">
        <f t="shared" si="19"/>
        <v>1.35958965</v>
      </c>
      <c r="T119" s="75">
        <f t="shared" si="17"/>
        <v>0</v>
      </c>
      <c r="U119" s="77"/>
      <c r="V119" s="78">
        <f t="shared" si="11"/>
        <v>4483.3799118500001</v>
      </c>
    </row>
    <row r="120" spans="1:22">
      <c r="A120" s="6" t="s">
        <v>389</v>
      </c>
      <c r="B120" s="62">
        <v>12</v>
      </c>
      <c r="C120" s="19" t="s">
        <v>724</v>
      </c>
      <c r="D120" s="74">
        <v>47485.120000000003</v>
      </c>
      <c r="E120" s="75">
        <v>19489.424999999999</v>
      </c>
      <c r="F120" s="75">
        <v>144140.81200000001</v>
      </c>
      <c r="G120" s="75">
        <v>14651.212</v>
      </c>
      <c r="H120" s="75">
        <v>0</v>
      </c>
      <c r="I120" s="75">
        <v>644.23800000000006</v>
      </c>
      <c r="J120" s="75">
        <v>26.190999999999999</v>
      </c>
      <c r="K120" s="75">
        <v>0</v>
      </c>
      <c r="L120" s="76"/>
      <c r="M120" s="75">
        <f t="shared" si="12"/>
        <v>273.03944000000001</v>
      </c>
      <c r="N120" s="75">
        <f t="shared" si="13"/>
        <v>127.65573375</v>
      </c>
      <c r="O120" s="75">
        <f t="shared" si="14"/>
        <v>367.55907060000004</v>
      </c>
      <c r="P120" s="75">
        <f t="shared" si="15"/>
        <v>90.104953800000004</v>
      </c>
      <c r="Q120" s="75">
        <f t="shared" si="16"/>
        <v>0</v>
      </c>
      <c r="R120" s="75">
        <f t="shared" si="18"/>
        <v>1.4817474000000002</v>
      </c>
      <c r="S120" s="75">
        <f t="shared" si="19"/>
        <v>9.2978049999999979E-2</v>
      </c>
      <c r="T120" s="75">
        <f t="shared" si="17"/>
        <v>0</v>
      </c>
      <c r="U120" s="77"/>
      <c r="V120" s="78">
        <f t="shared" si="11"/>
        <v>859.93392360000007</v>
      </c>
    </row>
    <row r="121" spans="1:22">
      <c r="A121" s="6" t="s">
        <v>25</v>
      </c>
      <c r="B121" s="62">
        <v>13</v>
      </c>
      <c r="C121" s="19" t="s">
        <v>725</v>
      </c>
      <c r="D121" s="74">
        <v>14931.295</v>
      </c>
      <c r="E121" s="75">
        <v>4581.8829999999998</v>
      </c>
      <c r="F121" s="75">
        <v>28341.659</v>
      </c>
      <c r="G121" s="75">
        <v>5862.6620000000003</v>
      </c>
      <c r="H121" s="75">
        <v>0</v>
      </c>
      <c r="I121" s="75">
        <v>197.24299999999999</v>
      </c>
      <c r="J121" s="75">
        <v>34.048000000000002</v>
      </c>
      <c r="K121" s="75">
        <v>58.616999999999997</v>
      </c>
      <c r="L121" s="76"/>
      <c r="M121" s="75">
        <f t="shared" si="12"/>
        <v>85.854946249999998</v>
      </c>
      <c r="N121" s="75">
        <f t="shared" si="13"/>
        <v>30.011333650000001</v>
      </c>
      <c r="O121" s="75">
        <f t="shared" si="14"/>
        <v>72.271230450000004</v>
      </c>
      <c r="P121" s="75">
        <f t="shared" si="15"/>
        <v>36.055371300000004</v>
      </c>
      <c r="Q121" s="75">
        <f t="shared" si="16"/>
        <v>0</v>
      </c>
      <c r="R121" s="75">
        <f t="shared" si="18"/>
        <v>0.45365889999999998</v>
      </c>
      <c r="S121" s="75">
        <f t="shared" si="19"/>
        <v>0.1208704</v>
      </c>
      <c r="T121" s="75">
        <f t="shared" si="17"/>
        <v>1.30422825</v>
      </c>
      <c r="U121" s="77"/>
      <c r="V121" s="78">
        <f t="shared" si="11"/>
        <v>226.07163919999999</v>
      </c>
    </row>
    <row r="122" spans="1:22">
      <c r="A122" s="6" t="s">
        <v>175</v>
      </c>
      <c r="B122" s="62">
        <v>7</v>
      </c>
      <c r="C122" s="19" t="s">
        <v>726</v>
      </c>
      <c r="D122" s="74">
        <v>41734.544999999998</v>
      </c>
      <c r="E122" s="75">
        <v>10559.194</v>
      </c>
      <c r="F122" s="75">
        <v>92023.966</v>
      </c>
      <c r="G122" s="75">
        <v>5432.8609999999999</v>
      </c>
      <c r="H122" s="75">
        <v>0</v>
      </c>
      <c r="I122" s="75">
        <v>435.55700000000002</v>
      </c>
      <c r="J122" s="75">
        <v>11.971</v>
      </c>
      <c r="K122" s="75">
        <v>356.53800000000001</v>
      </c>
      <c r="L122" s="76"/>
      <c r="M122" s="75">
        <f t="shared" si="12"/>
        <v>239.97363374999998</v>
      </c>
      <c r="N122" s="75">
        <f t="shared" si="13"/>
        <v>69.162720699999994</v>
      </c>
      <c r="O122" s="75">
        <f t="shared" si="14"/>
        <v>234.66111330000001</v>
      </c>
      <c r="P122" s="75">
        <f t="shared" si="15"/>
        <v>33.412095149999999</v>
      </c>
      <c r="Q122" s="75">
        <f t="shared" si="16"/>
        <v>0</v>
      </c>
      <c r="R122" s="75">
        <f t="shared" si="18"/>
        <v>1.0017811000000001</v>
      </c>
      <c r="S122" s="75">
        <f t="shared" si="19"/>
        <v>4.2497049999999995E-2</v>
      </c>
      <c r="T122" s="75">
        <f t="shared" si="17"/>
        <v>7.9329705000000015</v>
      </c>
      <c r="U122" s="77"/>
      <c r="V122" s="78">
        <f t="shared" si="11"/>
        <v>586.18681155000002</v>
      </c>
    </row>
    <row r="123" spans="1:22">
      <c r="A123" s="6" t="s">
        <v>145</v>
      </c>
      <c r="B123" s="62">
        <v>17</v>
      </c>
      <c r="C123" s="19" t="s">
        <v>727</v>
      </c>
      <c r="D123" s="74">
        <v>28580.528999999999</v>
      </c>
      <c r="E123" s="75">
        <v>5434.77</v>
      </c>
      <c r="F123" s="75">
        <v>54567.529000000002</v>
      </c>
      <c r="G123" s="75">
        <v>2906.8809999999999</v>
      </c>
      <c r="H123" s="75">
        <v>0</v>
      </c>
      <c r="I123" s="75">
        <v>369.14299999999997</v>
      </c>
      <c r="J123" s="75">
        <v>11.54</v>
      </c>
      <c r="K123" s="75">
        <v>13.045999999999999</v>
      </c>
      <c r="L123" s="76"/>
      <c r="M123" s="75">
        <f t="shared" si="12"/>
        <v>164.33804175</v>
      </c>
      <c r="N123" s="75">
        <f t="shared" si="13"/>
        <v>35.597743500000007</v>
      </c>
      <c r="O123" s="75">
        <f t="shared" si="14"/>
        <v>139.14719895000002</v>
      </c>
      <c r="P123" s="75">
        <f t="shared" si="15"/>
        <v>17.877318150000001</v>
      </c>
      <c r="Q123" s="75">
        <f t="shared" si="16"/>
        <v>0</v>
      </c>
      <c r="R123" s="75">
        <f t="shared" si="18"/>
        <v>0.84902889999999998</v>
      </c>
      <c r="S123" s="75">
        <f t="shared" si="19"/>
        <v>4.0966999999999996E-2</v>
      </c>
      <c r="T123" s="75">
        <f t="shared" si="17"/>
        <v>0.29027350000000002</v>
      </c>
      <c r="U123" s="77"/>
      <c r="V123" s="78">
        <f t="shared" si="11"/>
        <v>358.14057175000011</v>
      </c>
    </row>
    <row r="124" spans="1:22">
      <c r="A124" s="6" t="s">
        <v>543</v>
      </c>
      <c r="B124" s="62">
        <v>19</v>
      </c>
      <c r="C124" s="19" t="s">
        <v>728</v>
      </c>
      <c r="D124" s="74">
        <v>79184.706999999995</v>
      </c>
      <c r="E124" s="75">
        <v>42480.978000000003</v>
      </c>
      <c r="F124" s="75">
        <v>176947.04300000001</v>
      </c>
      <c r="G124" s="75">
        <v>44129.4</v>
      </c>
      <c r="H124" s="75">
        <v>0</v>
      </c>
      <c r="I124" s="75">
        <v>3352.35</v>
      </c>
      <c r="J124" s="75">
        <v>190.51499999999999</v>
      </c>
      <c r="K124" s="75">
        <v>690.63499999999999</v>
      </c>
      <c r="L124" s="76"/>
      <c r="M124" s="75">
        <f t="shared" si="12"/>
        <v>455.31206524999999</v>
      </c>
      <c r="N124" s="75">
        <f t="shared" si="13"/>
        <v>278.25040590000003</v>
      </c>
      <c r="O124" s="75">
        <f t="shared" si="14"/>
        <v>451.21495965000003</v>
      </c>
      <c r="P124" s="75">
        <f t="shared" si="15"/>
        <v>271.39581000000004</v>
      </c>
      <c r="Q124" s="75">
        <f t="shared" si="16"/>
        <v>0</v>
      </c>
      <c r="R124" s="75">
        <f t="shared" si="18"/>
        <v>7.7104049999999997</v>
      </c>
      <c r="S124" s="75">
        <f t="shared" si="19"/>
        <v>0.67632824999999996</v>
      </c>
      <c r="T124" s="75">
        <f t="shared" si="17"/>
        <v>15.366628750000002</v>
      </c>
      <c r="U124" s="77"/>
      <c r="V124" s="78">
        <f t="shared" si="11"/>
        <v>1479.9266028000002</v>
      </c>
    </row>
    <row r="125" spans="1:22">
      <c r="A125" s="6" t="s">
        <v>139</v>
      </c>
      <c r="B125" s="62">
        <v>2</v>
      </c>
      <c r="C125" s="19" t="s">
        <v>729</v>
      </c>
      <c r="D125" s="74">
        <v>55942.563000000002</v>
      </c>
      <c r="E125" s="75">
        <v>120984.90399999999</v>
      </c>
      <c r="F125" s="75">
        <v>169493.28099999999</v>
      </c>
      <c r="G125" s="75">
        <v>101915.4</v>
      </c>
      <c r="H125" s="75">
        <v>0</v>
      </c>
      <c r="I125" s="75">
        <v>1370.3710000000001</v>
      </c>
      <c r="J125" s="75">
        <v>110.28700000000001</v>
      </c>
      <c r="K125" s="75">
        <v>2.528</v>
      </c>
      <c r="L125" s="76"/>
      <c r="M125" s="75">
        <f t="shared" si="12"/>
        <v>321.66973725000003</v>
      </c>
      <c r="N125" s="75">
        <f t="shared" si="13"/>
        <v>792.45112119999999</v>
      </c>
      <c r="O125" s="75">
        <f t="shared" si="14"/>
        <v>432.20786655000001</v>
      </c>
      <c r="P125" s="75">
        <f t="shared" si="15"/>
        <v>626.77971000000002</v>
      </c>
      <c r="Q125" s="75">
        <f t="shared" si="16"/>
        <v>0</v>
      </c>
      <c r="R125" s="75">
        <f t="shared" si="18"/>
        <v>3.1518533</v>
      </c>
      <c r="S125" s="75">
        <f t="shared" si="19"/>
        <v>0.39151884999999997</v>
      </c>
      <c r="T125" s="75">
        <f t="shared" si="17"/>
        <v>5.6248000000000006E-2</v>
      </c>
      <c r="U125" s="77"/>
      <c r="V125" s="78">
        <f t="shared" si="11"/>
        <v>2176.7080551499998</v>
      </c>
    </row>
    <row r="126" spans="1:22">
      <c r="A126" s="6" t="s">
        <v>227</v>
      </c>
      <c r="B126" s="62">
        <v>7</v>
      </c>
      <c r="C126" s="19" t="s">
        <v>730</v>
      </c>
      <c r="D126" s="74">
        <v>1310749.4439999999</v>
      </c>
      <c r="E126" s="75">
        <v>672460.35499999998</v>
      </c>
      <c r="F126" s="75">
        <v>3340572.39</v>
      </c>
      <c r="G126" s="75">
        <v>28605.048999999999</v>
      </c>
      <c r="H126" s="75">
        <v>0</v>
      </c>
      <c r="I126" s="75">
        <v>43104.887999999999</v>
      </c>
      <c r="J126" s="75">
        <v>5591.433</v>
      </c>
      <c r="K126" s="75">
        <v>18020.95</v>
      </c>
      <c r="L126" s="76"/>
      <c r="M126" s="75">
        <f t="shared" si="12"/>
        <v>7536.8093029999991</v>
      </c>
      <c r="N126" s="75">
        <f t="shared" si="13"/>
        <v>4404.6153252499998</v>
      </c>
      <c r="O126" s="75">
        <f t="shared" si="14"/>
        <v>8518.4595945000001</v>
      </c>
      <c r="P126" s="75">
        <f t="shared" si="15"/>
        <v>175.92105135</v>
      </c>
      <c r="Q126" s="75">
        <f t="shared" si="16"/>
        <v>0</v>
      </c>
      <c r="R126" s="75">
        <f t="shared" si="18"/>
        <v>99.141242399999996</v>
      </c>
      <c r="S126" s="75">
        <f t="shared" si="19"/>
        <v>19.849587150000001</v>
      </c>
      <c r="T126" s="75">
        <f t="shared" si="17"/>
        <v>400.96613750000006</v>
      </c>
      <c r="U126" s="77"/>
      <c r="V126" s="78">
        <f t="shared" si="11"/>
        <v>21155.762241150002</v>
      </c>
    </row>
    <row r="127" spans="1:22">
      <c r="A127" s="6" t="s">
        <v>21</v>
      </c>
      <c r="B127" s="62">
        <v>15</v>
      </c>
      <c r="C127" s="19" t="s">
        <v>731</v>
      </c>
      <c r="D127" s="74">
        <v>35439.243000000002</v>
      </c>
      <c r="E127" s="75">
        <v>13077.118</v>
      </c>
      <c r="F127" s="75">
        <v>188098.43900000001</v>
      </c>
      <c r="G127" s="75">
        <v>4222.0320000000002</v>
      </c>
      <c r="H127" s="75">
        <v>0</v>
      </c>
      <c r="I127" s="75">
        <v>1493.3810000000001</v>
      </c>
      <c r="J127" s="75">
        <v>48.643000000000001</v>
      </c>
      <c r="K127" s="75">
        <v>539.77499999999998</v>
      </c>
      <c r="L127" s="76"/>
      <c r="M127" s="75">
        <f t="shared" si="12"/>
        <v>203.77564725000002</v>
      </c>
      <c r="N127" s="75">
        <f t="shared" si="13"/>
        <v>85.655122900000009</v>
      </c>
      <c r="O127" s="75">
        <f t="shared" si="14"/>
        <v>479.65101945000009</v>
      </c>
      <c r="P127" s="75">
        <f t="shared" si="15"/>
        <v>25.9654968</v>
      </c>
      <c r="Q127" s="75">
        <f t="shared" si="16"/>
        <v>0</v>
      </c>
      <c r="R127" s="75">
        <f t="shared" si="18"/>
        <v>3.4347763000000002</v>
      </c>
      <c r="S127" s="75">
        <f t="shared" si="19"/>
        <v>0.17268264999999999</v>
      </c>
      <c r="T127" s="75">
        <f t="shared" si="17"/>
        <v>12.009993750000001</v>
      </c>
      <c r="U127" s="77"/>
      <c r="V127" s="78">
        <f t="shared" si="11"/>
        <v>810.66473910000002</v>
      </c>
    </row>
    <row r="128" spans="1:22">
      <c r="A128" s="6" t="s">
        <v>291</v>
      </c>
      <c r="B128" s="62">
        <v>2</v>
      </c>
      <c r="C128" s="19" t="s">
        <v>732</v>
      </c>
      <c r="D128" s="74">
        <v>93706.695000000007</v>
      </c>
      <c r="E128" s="75">
        <v>28143.723999999998</v>
      </c>
      <c r="F128" s="75">
        <v>224345.49400000001</v>
      </c>
      <c r="G128" s="75">
        <v>23356.432000000001</v>
      </c>
      <c r="H128" s="75">
        <v>0</v>
      </c>
      <c r="I128" s="75">
        <v>838.78499999999997</v>
      </c>
      <c r="J128" s="75">
        <v>116.776</v>
      </c>
      <c r="K128" s="75">
        <v>894.91899999999998</v>
      </c>
      <c r="L128" s="76"/>
      <c r="M128" s="75">
        <f t="shared" si="12"/>
        <v>538.81349625000007</v>
      </c>
      <c r="N128" s="75">
        <f t="shared" si="13"/>
        <v>184.3413922</v>
      </c>
      <c r="O128" s="75">
        <f t="shared" si="14"/>
        <v>572.0810097000001</v>
      </c>
      <c r="P128" s="75">
        <f t="shared" si="15"/>
        <v>143.64205680000001</v>
      </c>
      <c r="Q128" s="75">
        <f t="shared" si="16"/>
        <v>0</v>
      </c>
      <c r="R128" s="75">
        <f t="shared" si="18"/>
        <v>1.9292054999999999</v>
      </c>
      <c r="S128" s="75">
        <f t="shared" si="19"/>
        <v>0.41455479999999995</v>
      </c>
      <c r="T128" s="75">
        <f t="shared" si="17"/>
        <v>19.911947750000003</v>
      </c>
      <c r="U128" s="77"/>
      <c r="V128" s="78">
        <f t="shared" si="11"/>
        <v>1461.1336630000003</v>
      </c>
    </row>
    <row r="129" spans="1:22">
      <c r="A129" s="6" t="s">
        <v>79</v>
      </c>
      <c r="B129" s="62">
        <v>11</v>
      </c>
      <c r="C129" s="19" t="s">
        <v>733</v>
      </c>
      <c r="D129" s="74">
        <v>65496.385999999999</v>
      </c>
      <c r="E129" s="75">
        <v>25369.386999999999</v>
      </c>
      <c r="F129" s="75">
        <v>212097.079</v>
      </c>
      <c r="G129" s="75">
        <v>23448.194</v>
      </c>
      <c r="H129" s="75">
        <v>0</v>
      </c>
      <c r="I129" s="75">
        <v>3737.3589999999999</v>
      </c>
      <c r="J129" s="75">
        <v>133.08099999999999</v>
      </c>
      <c r="K129" s="75">
        <v>161.01</v>
      </c>
      <c r="L129" s="76"/>
      <c r="M129" s="75">
        <f t="shared" si="12"/>
        <v>376.6042195</v>
      </c>
      <c r="N129" s="75">
        <f t="shared" si="13"/>
        <v>166.16948485</v>
      </c>
      <c r="O129" s="75">
        <f t="shared" si="14"/>
        <v>540.84755145000008</v>
      </c>
      <c r="P129" s="75">
        <f t="shared" si="15"/>
        <v>144.20639309999999</v>
      </c>
      <c r="Q129" s="75">
        <f t="shared" si="16"/>
        <v>0</v>
      </c>
      <c r="R129" s="75">
        <f t="shared" si="18"/>
        <v>8.5959257000000004</v>
      </c>
      <c r="S129" s="75">
        <f t="shared" si="19"/>
        <v>0.47243754999999993</v>
      </c>
      <c r="T129" s="75">
        <f t="shared" si="17"/>
        <v>3.5824725000000002</v>
      </c>
      <c r="U129" s="77"/>
      <c r="V129" s="78">
        <f t="shared" si="11"/>
        <v>1240.4784846500002</v>
      </c>
    </row>
    <row r="130" spans="1:22">
      <c r="A130" s="6" t="s">
        <v>393</v>
      </c>
      <c r="B130" s="62">
        <v>14</v>
      </c>
      <c r="C130" s="19" t="s">
        <v>734</v>
      </c>
      <c r="D130" s="74">
        <v>31248.365000000002</v>
      </c>
      <c r="E130" s="75">
        <v>15889.603999999999</v>
      </c>
      <c r="F130" s="75">
        <v>78421.861999999994</v>
      </c>
      <c r="G130" s="75">
        <v>18121.419999999998</v>
      </c>
      <c r="H130" s="75">
        <v>0</v>
      </c>
      <c r="I130" s="75">
        <v>586.75</v>
      </c>
      <c r="J130" s="75">
        <v>35.054000000000002</v>
      </c>
      <c r="K130" s="75">
        <v>0</v>
      </c>
      <c r="L130" s="76"/>
      <c r="M130" s="75">
        <f t="shared" si="12"/>
        <v>179.67809875</v>
      </c>
      <c r="N130" s="75">
        <f t="shared" si="13"/>
        <v>104.0769062</v>
      </c>
      <c r="O130" s="75">
        <f t="shared" si="14"/>
        <v>199.9757481</v>
      </c>
      <c r="P130" s="75">
        <f t="shared" si="15"/>
        <v>111.44673299999999</v>
      </c>
      <c r="Q130" s="75">
        <f t="shared" si="16"/>
        <v>0</v>
      </c>
      <c r="R130" s="75">
        <f t="shared" si="18"/>
        <v>1.3495250000000001</v>
      </c>
      <c r="S130" s="75">
        <f t="shared" si="19"/>
        <v>0.1244417</v>
      </c>
      <c r="T130" s="75">
        <f t="shared" si="17"/>
        <v>0</v>
      </c>
      <c r="U130" s="77"/>
      <c r="V130" s="78">
        <f t="shared" si="11"/>
        <v>596.65145274999998</v>
      </c>
    </row>
    <row r="131" spans="1:22">
      <c r="A131" s="6" t="s">
        <v>421</v>
      </c>
      <c r="B131" s="62">
        <v>9</v>
      </c>
      <c r="C131" s="19" t="s">
        <v>735</v>
      </c>
      <c r="D131" s="74">
        <v>827277.56400000001</v>
      </c>
      <c r="E131" s="75">
        <v>352733.30300000001</v>
      </c>
      <c r="F131" s="75">
        <v>1864039.0430000001</v>
      </c>
      <c r="G131" s="75">
        <v>61382.559999999998</v>
      </c>
      <c r="H131" s="75">
        <v>0</v>
      </c>
      <c r="I131" s="75">
        <v>86156.342999999993</v>
      </c>
      <c r="J131" s="75">
        <v>4801.5370000000003</v>
      </c>
      <c r="K131" s="75">
        <v>5130.2640000000001</v>
      </c>
      <c r="L131" s="76"/>
      <c r="M131" s="75">
        <f t="shared" si="12"/>
        <v>4756.8459929999999</v>
      </c>
      <c r="N131" s="75">
        <f t="shared" si="13"/>
        <v>2310.4031346500001</v>
      </c>
      <c r="O131" s="75">
        <f t="shared" si="14"/>
        <v>4753.2995596500004</v>
      </c>
      <c r="P131" s="75">
        <f t="shared" si="15"/>
        <v>377.50274400000001</v>
      </c>
      <c r="Q131" s="75">
        <f t="shared" si="16"/>
        <v>0</v>
      </c>
      <c r="R131" s="75">
        <f t="shared" si="18"/>
        <v>198.15958889999999</v>
      </c>
      <c r="S131" s="75">
        <f t="shared" si="19"/>
        <v>17.045456349999998</v>
      </c>
      <c r="T131" s="75">
        <f t="shared" si="17"/>
        <v>114.14837400000002</v>
      </c>
      <c r="U131" s="77"/>
      <c r="V131" s="78">
        <f t="shared" si="11"/>
        <v>12527.404850550001</v>
      </c>
    </row>
    <row r="132" spans="1:22">
      <c r="A132" s="6" t="s">
        <v>15</v>
      </c>
      <c r="B132" s="62">
        <v>1</v>
      </c>
      <c r="C132" s="19" t="s">
        <v>736</v>
      </c>
      <c r="D132" s="74">
        <v>26297.975999999999</v>
      </c>
      <c r="E132" s="75">
        <v>8123.4809999999998</v>
      </c>
      <c r="F132" s="75">
        <v>54029.451000000001</v>
      </c>
      <c r="G132" s="75">
        <v>6684.7669999999998</v>
      </c>
      <c r="H132" s="75">
        <v>0</v>
      </c>
      <c r="I132" s="75">
        <v>763.71900000000005</v>
      </c>
      <c r="J132" s="75">
        <v>42.64</v>
      </c>
      <c r="K132" s="75">
        <v>2.7349999999999999</v>
      </c>
      <c r="L132" s="76"/>
      <c r="M132" s="75">
        <f t="shared" si="12"/>
        <v>151.21336199999999</v>
      </c>
      <c r="N132" s="75">
        <f t="shared" si="13"/>
        <v>53.208800549999999</v>
      </c>
      <c r="O132" s="75">
        <f t="shared" si="14"/>
        <v>137.77510005000002</v>
      </c>
      <c r="P132" s="75">
        <f t="shared" si="15"/>
        <v>41.111317049999997</v>
      </c>
      <c r="Q132" s="75">
        <f t="shared" si="16"/>
        <v>0</v>
      </c>
      <c r="R132" s="75">
        <f t="shared" si="18"/>
        <v>1.7565537</v>
      </c>
      <c r="S132" s="75">
        <f t="shared" si="19"/>
        <v>0.15137200000000001</v>
      </c>
      <c r="T132" s="75">
        <f t="shared" si="17"/>
        <v>6.0853750000000005E-2</v>
      </c>
      <c r="U132" s="77"/>
      <c r="V132" s="78">
        <f t="shared" si="11"/>
        <v>385.27735910000001</v>
      </c>
    </row>
    <row r="133" spans="1:22">
      <c r="A133" s="6" t="s">
        <v>281</v>
      </c>
      <c r="B133" s="62">
        <v>14</v>
      </c>
      <c r="C133" s="19" t="s">
        <v>737</v>
      </c>
      <c r="D133" s="74">
        <v>109906.807</v>
      </c>
      <c r="E133" s="75">
        <v>29342.879000000001</v>
      </c>
      <c r="F133" s="75">
        <v>359488.24200000003</v>
      </c>
      <c r="G133" s="75">
        <v>9794.5220000000008</v>
      </c>
      <c r="H133" s="75">
        <v>0</v>
      </c>
      <c r="I133" s="75">
        <v>6471.8720000000003</v>
      </c>
      <c r="J133" s="75">
        <v>313.36700000000002</v>
      </c>
      <c r="K133" s="75">
        <v>455.22399999999999</v>
      </c>
      <c r="L133" s="76"/>
      <c r="M133" s="75">
        <f t="shared" si="12"/>
        <v>631.96414025000001</v>
      </c>
      <c r="N133" s="75">
        <f t="shared" si="13"/>
        <v>192.19585745000001</v>
      </c>
      <c r="O133" s="75">
        <f t="shared" si="14"/>
        <v>916.69501710000009</v>
      </c>
      <c r="P133" s="75">
        <f t="shared" si="15"/>
        <v>60.236310300000007</v>
      </c>
      <c r="Q133" s="75">
        <f t="shared" si="16"/>
        <v>0</v>
      </c>
      <c r="R133" s="75">
        <f t="shared" si="18"/>
        <v>14.885305600000001</v>
      </c>
      <c r="S133" s="75">
        <f t="shared" si="19"/>
        <v>1.1124528499999999</v>
      </c>
      <c r="T133" s="75">
        <f t="shared" si="17"/>
        <v>10.128734000000001</v>
      </c>
      <c r="U133" s="77"/>
      <c r="V133" s="78">
        <f t="shared" si="11"/>
        <v>1827.2178175500001</v>
      </c>
    </row>
    <row r="134" spans="1:22">
      <c r="A134" s="6" t="s">
        <v>223</v>
      </c>
      <c r="B134" s="62">
        <v>13</v>
      </c>
      <c r="C134" s="19" t="s">
        <v>738</v>
      </c>
      <c r="D134" s="74">
        <v>144713.217</v>
      </c>
      <c r="E134" s="75">
        <v>79607.63</v>
      </c>
      <c r="F134" s="75">
        <v>457479.22100000002</v>
      </c>
      <c r="G134" s="75">
        <v>28345.615000000002</v>
      </c>
      <c r="H134" s="75">
        <v>0</v>
      </c>
      <c r="I134" s="75">
        <v>17844.755000000001</v>
      </c>
      <c r="J134" s="75">
        <v>756.54600000000005</v>
      </c>
      <c r="K134" s="75">
        <v>766.17700000000002</v>
      </c>
      <c r="L134" s="76"/>
      <c r="M134" s="75">
        <f t="shared" si="12"/>
        <v>832.10099775000003</v>
      </c>
      <c r="N134" s="75">
        <f t="shared" si="13"/>
        <v>521.42997650000007</v>
      </c>
      <c r="O134" s="75">
        <f t="shared" si="14"/>
        <v>1166.5720135500001</v>
      </c>
      <c r="P134" s="75">
        <f t="shared" si="15"/>
        <v>174.32553225000001</v>
      </c>
      <c r="Q134" s="75">
        <f t="shared" si="16"/>
        <v>0</v>
      </c>
      <c r="R134" s="75">
        <f t="shared" si="18"/>
        <v>41.042936500000003</v>
      </c>
      <c r="S134" s="75">
        <f t="shared" si="19"/>
        <v>2.6857382999999997</v>
      </c>
      <c r="T134" s="75">
        <f t="shared" si="17"/>
        <v>17.047438250000003</v>
      </c>
      <c r="U134" s="77"/>
      <c r="V134" s="78">
        <f t="shared" si="11"/>
        <v>2755.2046331000001</v>
      </c>
    </row>
    <row r="135" spans="1:22">
      <c r="A135" s="6" t="s">
        <v>53</v>
      </c>
      <c r="B135" s="62">
        <v>9</v>
      </c>
      <c r="C135" s="19" t="s">
        <v>739</v>
      </c>
      <c r="D135" s="74">
        <v>9112.1039999999994</v>
      </c>
      <c r="E135" s="75">
        <v>16981.862000000001</v>
      </c>
      <c r="F135" s="75">
        <v>75751.563999999998</v>
      </c>
      <c r="G135" s="75">
        <v>19492.485000000001</v>
      </c>
      <c r="H135" s="75">
        <v>0</v>
      </c>
      <c r="I135" s="75">
        <v>326.61099999999999</v>
      </c>
      <c r="J135" s="75">
        <v>32.822000000000003</v>
      </c>
      <c r="K135" s="75">
        <v>60.378</v>
      </c>
      <c r="L135" s="76"/>
      <c r="M135" s="75">
        <f t="shared" si="12"/>
        <v>52.394597999999995</v>
      </c>
      <c r="N135" s="75">
        <f t="shared" si="13"/>
        <v>111.23119610000001</v>
      </c>
      <c r="O135" s="75">
        <f t="shared" si="14"/>
        <v>193.1664882</v>
      </c>
      <c r="P135" s="75">
        <f t="shared" si="15"/>
        <v>119.87878275</v>
      </c>
      <c r="Q135" s="75">
        <f t="shared" si="16"/>
        <v>0</v>
      </c>
      <c r="R135" s="75">
        <f t="shared" si="18"/>
        <v>0.75120529999999996</v>
      </c>
      <c r="S135" s="75">
        <f t="shared" si="19"/>
        <v>0.11651810000000001</v>
      </c>
      <c r="T135" s="75">
        <f t="shared" si="17"/>
        <v>1.3434105000000001</v>
      </c>
      <c r="U135" s="77"/>
      <c r="V135" s="78">
        <f t="shared" si="11"/>
        <v>478.88219895000003</v>
      </c>
    </row>
    <row r="136" spans="1:22">
      <c r="A136" s="6" t="s">
        <v>399</v>
      </c>
      <c r="B136" s="62">
        <v>6</v>
      </c>
      <c r="C136" s="19" t="s">
        <v>740</v>
      </c>
      <c r="D136" s="74">
        <v>249652.383</v>
      </c>
      <c r="E136" s="75">
        <v>149359.66</v>
      </c>
      <c r="F136" s="75">
        <v>652365.09100000001</v>
      </c>
      <c r="G136" s="75">
        <v>17868.563999999998</v>
      </c>
      <c r="H136" s="75">
        <v>0</v>
      </c>
      <c r="I136" s="75">
        <v>11019.342000000001</v>
      </c>
      <c r="J136" s="75">
        <v>567.99099999999999</v>
      </c>
      <c r="K136" s="75">
        <v>2687.1529999999998</v>
      </c>
      <c r="L136" s="76"/>
      <c r="M136" s="75">
        <f t="shared" si="12"/>
        <v>1435.50120225</v>
      </c>
      <c r="N136" s="75">
        <f t="shared" si="13"/>
        <v>978.30577300000004</v>
      </c>
      <c r="O136" s="75">
        <f t="shared" si="14"/>
        <v>1663.5309820500001</v>
      </c>
      <c r="P136" s="75">
        <f t="shared" si="15"/>
        <v>109.89166859999999</v>
      </c>
      <c r="Q136" s="75">
        <f t="shared" si="16"/>
        <v>0</v>
      </c>
      <c r="R136" s="75">
        <f t="shared" si="18"/>
        <v>25.3444866</v>
      </c>
      <c r="S136" s="75">
        <f t="shared" si="19"/>
        <v>2.0163680499999996</v>
      </c>
      <c r="T136" s="75">
        <f t="shared" si="17"/>
        <v>59.789154250000003</v>
      </c>
      <c r="U136" s="77"/>
      <c r="V136" s="78">
        <f t="shared" si="11"/>
        <v>4274.3796348000005</v>
      </c>
    </row>
    <row r="137" spans="1:22">
      <c r="A137" s="6" t="s">
        <v>127</v>
      </c>
      <c r="B137" s="62">
        <v>11</v>
      </c>
      <c r="C137" s="19" t="s">
        <v>741</v>
      </c>
      <c r="D137" s="74">
        <v>71459.525999999998</v>
      </c>
      <c r="E137" s="75">
        <v>51847.133999999998</v>
      </c>
      <c r="F137" s="75">
        <v>253521.44699999999</v>
      </c>
      <c r="G137" s="75">
        <v>60231.792000000001</v>
      </c>
      <c r="H137" s="75">
        <v>0</v>
      </c>
      <c r="I137" s="75">
        <v>1921.847</v>
      </c>
      <c r="J137" s="75">
        <v>208.45500000000001</v>
      </c>
      <c r="K137" s="75">
        <v>111.98399999999999</v>
      </c>
      <c r="L137" s="76"/>
      <c r="M137" s="75">
        <f t="shared" si="12"/>
        <v>410.89227449999998</v>
      </c>
      <c r="N137" s="75">
        <f t="shared" si="13"/>
        <v>339.59872769999998</v>
      </c>
      <c r="O137" s="75">
        <f t="shared" si="14"/>
        <v>646.47968985</v>
      </c>
      <c r="P137" s="75">
        <f t="shared" si="15"/>
        <v>370.42552080000002</v>
      </c>
      <c r="Q137" s="75">
        <f t="shared" si="16"/>
        <v>0</v>
      </c>
      <c r="R137" s="75">
        <f t="shared" si="18"/>
        <v>4.4202481000000002</v>
      </c>
      <c r="S137" s="75">
        <f t="shared" si="19"/>
        <v>0.74001525000000001</v>
      </c>
      <c r="T137" s="75">
        <f t="shared" si="17"/>
        <v>2.491644</v>
      </c>
      <c r="U137" s="77"/>
      <c r="V137" s="78">
        <f t="shared" si="11"/>
        <v>1775.0481201999996</v>
      </c>
    </row>
    <row r="138" spans="1:22">
      <c r="A138" s="6" t="s">
        <v>57</v>
      </c>
      <c r="B138" s="62">
        <v>16</v>
      </c>
      <c r="C138" s="19" t="s">
        <v>742</v>
      </c>
      <c r="D138" s="74">
        <v>33401.796999999999</v>
      </c>
      <c r="E138" s="75">
        <v>5365.6610000000001</v>
      </c>
      <c r="F138" s="75">
        <v>16327.837</v>
      </c>
      <c r="G138" s="75">
        <v>8324.9030000000002</v>
      </c>
      <c r="H138" s="75">
        <v>0</v>
      </c>
      <c r="I138" s="75">
        <v>178.16900000000001</v>
      </c>
      <c r="J138" s="75">
        <v>13.551</v>
      </c>
      <c r="K138" s="75">
        <v>0</v>
      </c>
      <c r="L138" s="76"/>
      <c r="M138" s="75">
        <f t="shared" si="12"/>
        <v>192.06033274999999</v>
      </c>
      <c r="N138" s="75">
        <f t="shared" si="13"/>
        <v>35.145079549999998</v>
      </c>
      <c r="O138" s="75">
        <f t="shared" si="14"/>
        <v>41.635984350000001</v>
      </c>
      <c r="P138" s="75">
        <f t="shared" si="15"/>
        <v>51.19815345</v>
      </c>
      <c r="Q138" s="75">
        <f t="shared" si="16"/>
        <v>0</v>
      </c>
      <c r="R138" s="75">
        <f t="shared" si="18"/>
        <v>0.40978870000000001</v>
      </c>
      <c r="S138" s="75">
        <f t="shared" si="19"/>
        <v>4.8106049999999997E-2</v>
      </c>
      <c r="T138" s="75">
        <f t="shared" si="17"/>
        <v>0</v>
      </c>
      <c r="U138" s="77"/>
      <c r="V138" s="78">
        <f t="shared" ref="V138:V201" si="20">SUM(M138:T138)</f>
        <v>320.49744484999997</v>
      </c>
    </row>
    <row r="139" spans="1:22">
      <c r="A139" s="6" t="s">
        <v>129</v>
      </c>
      <c r="B139" s="62">
        <v>12</v>
      </c>
      <c r="C139" s="19" t="s">
        <v>743</v>
      </c>
      <c r="D139" s="74">
        <v>113744.182</v>
      </c>
      <c r="E139" s="75">
        <v>49944.824999999997</v>
      </c>
      <c r="F139" s="75">
        <v>255302.163</v>
      </c>
      <c r="G139" s="75">
        <v>56564.898999999998</v>
      </c>
      <c r="H139" s="75">
        <v>0</v>
      </c>
      <c r="I139" s="75">
        <v>1935.752</v>
      </c>
      <c r="J139" s="75">
        <v>224.74</v>
      </c>
      <c r="K139" s="75">
        <v>0</v>
      </c>
      <c r="L139" s="76"/>
      <c r="M139" s="75">
        <f t="shared" ref="M139:M202" si="21">0.5*(D139)*($M$9/100)</f>
        <v>654.02904650000005</v>
      </c>
      <c r="N139" s="75">
        <f t="shared" ref="N139:N202" si="22">0.5*(E139)*($N$9/100)</f>
        <v>327.13860375000002</v>
      </c>
      <c r="O139" s="75">
        <f t="shared" ref="O139:O202" si="23">0.5*F139*($O$9/100)</f>
        <v>651.02051564999999</v>
      </c>
      <c r="P139" s="75">
        <f t="shared" ref="P139:P202" si="24">0.5*G139*($P$9/100)</f>
        <v>347.87412884999998</v>
      </c>
      <c r="Q139" s="75">
        <f t="shared" ref="Q139:Q202" si="25">0.5*H139*($Q$9/100)</f>
        <v>0</v>
      </c>
      <c r="R139" s="75">
        <f t="shared" si="18"/>
        <v>4.4522295999999999</v>
      </c>
      <c r="S139" s="75">
        <f t="shared" si="19"/>
        <v>0.79782700000000006</v>
      </c>
      <c r="T139" s="75">
        <f t="shared" ref="T139:T202" si="26">0.5*K139*($T$9/100)</f>
        <v>0</v>
      </c>
      <c r="U139" s="77"/>
      <c r="V139" s="78">
        <f t="shared" si="20"/>
        <v>1985.3123513500002</v>
      </c>
    </row>
    <row r="140" spans="1:22">
      <c r="A140" s="6" t="s">
        <v>257</v>
      </c>
      <c r="B140" s="62">
        <v>2</v>
      </c>
      <c r="C140" s="19" t="s">
        <v>744</v>
      </c>
      <c r="D140" s="74">
        <v>184629.084</v>
      </c>
      <c r="E140" s="75">
        <v>86488.773000000001</v>
      </c>
      <c r="F140" s="75">
        <v>548996.21</v>
      </c>
      <c r="G140" s="75">
        <v>5976.6940000000004</v>
      </c>
      <c r="H140" s="75">
        <v>0</v>
      </c>
      <c r="I140" s="75">
        <v>1389.0920000000001</v>
      </c>
      <c r="J140" s="75">
        <v>163.59299999999999</v>
      </c>
      <c r="K140" s="75">
        <v>2588.511</v>
      </c>
      <c r="L140" s="76"/>
      <c r="M140" s="75">
        <f t="shared" si="21"/>
        <v>1061.6172329999999</v>
      </c>
      <c r="N140" s="75">
        <f t="shared" si="22"/>
        <v>566.50146315000006</v>
      </c>
      <c r="O140" s="75">
        <f t="shared" si="23"/>
        <v>1399.9403354999999</v>
      </c>
      <c r="P140" s="75">
        <f t="shared" si="24"/>
        <v>36.756668100000006</v>
      </c>
      <c r="Q140" s="75">
        <f t="shared" si="25"/>
        <v>0</v>
      </c>
      <c r="R140" s="75">
        <f t="shared" ref="R140:R203" si="27">0.5*I140*($R$9/100)</f>
        <v>3.1949116000000002</v>
      </c>
      <c r="S140" s="75">
        <f t="shared" ref="S140:S203" si="28">0.5*(J140*$S$9/100)</f>
        <v>0.58075515</v>
      </c>
      <c r="T140" s="75">
        <f t="shared" si="26"/>
        <v>57.594369750000006</v>
      </c>
      <c r="U140" s="77"/>
      <c r="V140" s="78">
        <f t="shared" si="20"/>
        <v>3126.1857362500004</v>
      </c>
    </row>
    <row r="141" spans="1:22">
      <c r="A141" s="6" t="s">
        <v>157</v>
      </c>
      <c r="B141" s="62">
        <v>17</v>
      </c>
      <c r="C141" s="19" t="s">
        <v>745</v>
      </c>
      <c r="D141" s="74">
        <v>69837.297999999995</v>
      </c>
      <c r="E141" s="75">
        <v>8946.2170000000006</v>
      </c>
      <c r="F141" s="75">
        <v>230346.44099999999</v>
      </c>
      <c r="G141" s="75">
        <v>2520.4810000000002</v>
      </c>
      <c r="H141" s="75">
        <v>0</v>
      </c>
      <c r="I141" s="75">
        <v>2293.0990000000002</v>
      </c>
      <c r="J141" s="75">
        <v>62.906999999999996</v>
      </c>
      <c r="K141" s="75">
        <v>73.724999999999994</v>
      </c>
      <c r="L141" s="76"/>
      <c r="M141" s="75">
        <f t="shared" si="21"/>
        <v>401.56446349999999</v>
      </c>
      <c r="N141" s="75">
        <f t="shared" si="22"/>
        <v>58.597721350000008</v>
      </c>
      <c r="O141" s="75">
        <f t="shared" si="23"/>
        <v>587.38342454999997</v>
      </c>
      <c r="P141" s="75">
        <f t="shared" si="24"/>
        <v>15.500958150000002</v>
      </c>
      <c r="Q141" s="75">
        <f t="shared" si="25"/>
        <v>0</v>
      </c>
      <c r="R141" s="75">
        <f t="shared" si="27"/>
        <v>5.2741277000000002</v>
      </c>
      <c r="S141" s="75">
        <f t="shared" si="28"/>
        <v>0.22331984999999996</v>
      </c>
      <c r="T141" s="75">
        <f t="shared" si="26"/>
        <v>1.6403812500000001</v>
      </c>
      <c r="U141" s="77"/>
      <c r="V141" s="78">
        <f t="shared" si="20"/>
        <v>1070.1843963500003</v>
      </c>
    </row>
    <row r="142" spans="1:22">
      <c r="A142" s="6" t="s">
        <v>311</v>
      </c>
      <c r="B142" s="62">
        <v>12</v>
      </c>
      <c r="C142" s="19" t="s">
        <v>746</v>
      </c>
      <c r="D142" s="74">
        <v>83431.629000000001</v>
      </c>
      <c r="E142" s="75">
        <v>41398.527000000002</v>
      </c>
      <c r="F142" s="75">
        <v>286213.05900000001</v>
      </c>
      <c r="G142" s="75">
        <v>39297.635999999999</v>
      </c>
      <c r="H142" s="75">
        <v>0</v>
      </c>
      <c r="I142" s="75">
        <v>6070.732</v>
      </c>
      <c r="J142" s="75">
        <v>191.624</v>
      </c>
      <c r="K142" s="75">
        <v>0</v>
      </c>
      <c r="L142" s="76"/>
      <c r="M142" s="75">
        <f t="shared" si="21"/>
        <v>479.73186674999999</v>
      </c>
      <c r="N142" s="75">
        <f t="shared" si="22"/>
        <v>271.16035185000004</v>
      </c>
      <c r="O142" s="75">
        <f t="shared" si="23"/>
        <v>729.84330045000013</v>
      </c>
      <c r="P142" s="75">
        <f t="shared" si="24"/>
        <v>241.68046139999998</v>
      </c>
      <c r="Q142" s="75">
        <f t="shared" si="25"/>
        <v>0</v>
      </c>
      <c r="R142" s="75">
        <f t="shared" si="27"/>
        <v>13.9626836</v>
      </c>
      <c r="S142" s="75">
        <f t="shared" si="28"/>
        <v>0.6802651999999999</v>
      </c>
      <c r="T142" s="75">
        <f t="shared" si="26"/>
        <v>0</v>
      </c>
      <c r="U142" s="77"/>
      <c r="V142" s="78">
        <f t="shared" si="20"/>
        <v>1737.0589292500001</v>
      </c>
    </row>
    <row r="143" spans="1:22">
      <c r="A143" s="6" t="s">
        <v>305</v>
      </c>
      <c r="B143" s="62">
        <v>2</v>
      </c>
      <c r="C143" s="19" t="s">
        <v>747</v>
      </c>
      <c r="D143" s="74">
        <v>201323.03599999999</v>
      </c>
      <c r="E143" s="75">
        <v>61785.533000000003</v>
      </c>
      <c r="F143" s="75">
        <v>396423.98</v>
      </c>
      <c r="G143" s="75">
        <v>18612.026000000002</v>
      </c>
      <c r="H143" s="75">
        <v>0</v>
      </c>
      <c r="I143" s="75">
        <v>1522.9059999999999</v>
      </c>
      <c r="J143" s="75">
        <v>198.71299999999999</v>
      </c>
      <c r="K143" s="75">
        <v>13.387</v>
      </c>
      <c r="L143" s="76"/>
      <c r="M143" s="75">
        <f t="shared" si="21"/>
        <v>1157.6074569999998</v>
      </c>
      <c r="N143" s="75">
        <f t="shared" si="22"/>
        <v>404.69524115000002</v>
      </c>
      <c r="O143" s="75">
        <f t="shared" si="23"/>
        <v>1010.8811490000001</v>
      </c>
      <c r="P143" s="75">
        <f t="shared" si="24"/>
        <v>114.46395990000001</v>
      </c>
      <c r="Q143" s="75">
        <f t="shared" si="25"/>
        <v>0</v>
      </c>
      <c r="R143" s="75">
        <f t="shared" si="27"/>
        <v>3.5026837999999998</v>
      </c>
      <c r="S143" s="75">
        <f t="shared" si="28"/>
        <v>0.70543115000000001</v>
      </c>
      <c r="T143" s="75">
        <f t="shared" si="26"/>
        <v>0.29786075000000006</v>
      </c>
      <c r="U143" s="77"/>
      <c r="V143" s="78">
        <f t="shared" si="20"/>
        <v>2692.1537827499997</v>
      </c>
    </row>
    <row r="144" spans="1:22">
      <c r="A144" s="6" t="s">
        <v>201</v>
      </c>
      <c r="B144" s="62">
        <v>5</v>
      </c>
      <c r="C144" s="19" t="s">
        <v>748</v>
      </c>
      <c r="D144" s="74">
        <v>51673.631999999998</v>
      </c>
      <c r="E144" s="75">
        <v>51460.553999999996</v>
      </c>
      <c r="F144" s="75">
        <v>195259.098</v>
      </c>
      <c r="G144" s="75">
        <v>54593.243999999999</v>
      </c>
      <c r="H144" s="75">
        <v>0</v>
      </c>
      <c r="I144" s="75">
        <v>1238.491</v>
      </c>
      <c r="J144" s="75">
        <v>124.166</v>
      </c>
      <c r="K144" s="75">
        <v>227.50200000000001</v>
      </c>
      <c r="L144" s="76"/>
      <c r="M144" s="75">
        <f t="shared" si="21"/>
        <v>297.12338399999999</v>
      </c>
      <c r="N144" s="75">
        <f t="shared" si="22"/>
        <v>337.06662869999997</v>
      </c>
      <c r="O144" s="75">
        <f t="shared" si="23"/>
        <v>497.91069990000005</v>
      </c>
      <c r="P144" s="75">
        <f t="shared" si="24"/>
        <v>335.74845060000001</v>
      </c>
      <c r="Q144" s="75">
        <f t="shared" si="25"/>
        <v>0</v>
      </c>
      <c r="R144" s="75">
        <f t="shared" si="27"/>
        <v>2.8485293</v>
      </c>
      <c r="S144" s="75">
        <f t="shared" si="28"/>
        <v>0.4407893</v>
      </c>
      <c r="T144" s="75">
        <f t="shared" si="26"/>
        <v>5.061919500000001</v>
      </c>
      <c r="U144" s="77"/>
      <c r="V144" s="78">
        <f t="shared" si="20"/>
        <v>1476.2004013000001</v>
      </c>
    </row>
    <row r="145" spans="1:22">
      <c r="A145" s="6" t="s">
        <v>445</v>
      </c>
      <c r="B145" s="62">
        <v>1</v>
      </c>
      <c r="C145" s="19" t="s">
        <v>749</v>
      </c>
      <c r="D145" s="74">
        <v>138945.875</v>
      </c>
      <c r="E145" s="75">
        <v>115021.20699999999</v>
      </c>
      <c r="F145" s="75">
        <v>345574.79200000002</v>
      </c>
      <c r="G145" s="75">
        <v>63481.411999999997</v>
      </c>
      <c r="H145" s="75">
        <v>138497.02600000001</v>
      </c>
      <c r="I145" s="75">
        <v>1976.0530000000001</v>
      </c>
      <c r="J145" s="75">
        <v>244.87299999999999</v>
      </c>
      <c r="K145" s="75">
        <v>1028.9670000000001</v>
      </c>
      <c r="L145" s="76"/>
      <c r="M145" s="75">
        <f t="shared" si="21"/>
        <v>798.93878125000003</v>
      </c>
      <c r="N145" s="75">
        <f t="shared" si="22"/>
        <v>753.38890585000001</v>
      </c>
      <c r="O145" s="75">
        <f t="shared" si="23"/>
        <v>881.21571960000006</v>
      </c>
      <c r="P145" s="75">
        <f t="shared" si="24"/>
        <v>390.41068379999996</v>
      </c>
      <c r="Q145" s="75">
        <f>0.5*H145*($Q$9/100)</f>
        <v>796.35789950000003</v>
      </c>
      <c r="R145" s="75">
        <f t="shared" si="27"/>
        <v>4.5449219000000003</v>
      </c>
      <c r="S145" s="75">
        <f t="shared" si="28"/>
        <v>0.86929914999999991</v>
      </c>
      <c r="T145" s="75">
        <f t="shared" si="26"/>
        <v>22.894515750000004</v>
      </c>
      <c r="U145" s="77"/>
      <c r="V145" s="78">
        <f t="shared" si="20"/>
        <v>3648.6207268000007</v>
      </c>
    </row>
    <row r="146" spans="1:22">
      <c r="A146" s="6" t="s">
        <v>471</v>
      </c>
      <c r="B146" s="62">
        <v>13</v>
      </c>
      <c r="C146" s="19" t="s">
        <v>750</v>
      </c>
      <c r="D146" s="74">
        <v>2755.942</v>
      </c>
      <c r="E146" s="75">
        <v>14454.716</v>
      </c>
      <c r="F146" s="75">
        <v>19158.348999999998</v>
      </c>
      <c r="G146" s="75">
        <v>15789.981</v>
      </c>
      <c r="H146" s="75">
        <v>0</v>
      </c>
      <c r="I146" s="75">
        <v>122.72799999999999</v>
      </c>
      <c r="J146" s="75">
        <v>7.2510000000000003</v>
      </c>
      <c r="K146" s="75">
        <v>66.384</v>
      </c>
      <c r="L146" s="76"/>
      <c r="M146" s="75">
        <f t="shared" si="21"/>
        <v>15.8466665</v>
      </c>
      <c r="N146" s="75">
        <f t="shared" si="22"/>
        <v>94.678389800000005</v>
      </c>
      <c r="O146" s="75">
        <f t="shared" si="23"/>
        <v>48.853789949999999</v>
      </c>
      <c r="P146" s="75">
        <f t="shared" si="24"/>
        <v>97.108383149999995</v>
      </c>
      <c r="Q146" s="75">
        <f t="shared" si="25"/>
        <v>0</v>
      </c>
      <c r="R146" s="75">
        <f t="shared" si="27"/>
        <v>0.28227439999999998</v>
      </c>
      <c r="S146" s="75">
        <f t="shared" si="28"/>
        <v>2.5741049999999998E-2</v>
      </c>
      <c r="T146" s="75">
        <f t="shared" si="26"/>
        <v>1.4770440000000002</v>
      </c>
      <c r="U146" s="77"/>
      <c r="V146" s="78">
        <f t="shared" si="20"/>
        <v>258.27228885</v>
      </c>
    </row>
    <row r="147" spans="1:22">
      <c r="A147" s="6" t="s">
        <v>321</v>
      </c>
      <c r="B147" s="62">
        <v>17</v>
      </c>
      <c r="C147" s="19" t="s">
        <v>751</v>
      </c>
      <c r="D147" s="74">
        <v>4228.692</v>
      </c>
      <c r="E147" s="75">
        <v>2987.09</v>
      </c>
      <c r="F147" s="75">
        <v>45828.150999999998</v>
      </c>
      <c r="G147" s="75">
        <v>2211.346</v>
      </c>
      <c r="H147" s="75">
        <v>0</v>
      </c>
      <c r="I147" s="75">
        <v>846.16800000000001</v>
      </c>
      <c r="J147" s="75">
        <v>21.215</v>
      </c>
      <c r="K147" s="75">
        <v>96.805000000000007</v>
      </c>
      <c r="L147" s="76"/>
      <c r="M147" s="75">
        <f t="shared" si="21"/>
        <v>24.314979000000001</v>
      </c>
      <c r="N147" s="75">
        <f t="shared" si="22"/>
        <v>19.5654395</v>
      </c>
      <c r="O147" s="75">
        <f t="shared" si="23"/>
        <v>116.86178505000001</v>
      </c>
      <c r="P147" s="75">
        <f t="shared" si="24"/>
        <v>13.599777899999999</v>
      </c>
      <c r="Q147" s="75">
        <f t="shared" si="25"/>
        <v>0</v>
      </c>
      <c r="R147" s="75">
        <f t="shared" si="27"/>
        <v>1.9461864</v>
      </c>
      <c r="S147" s="75">
        <f t="shared" si="28"/>
        <v>7.5313249999999998E-2</v>
      </c>
      <c r="T147" s="75">
        <f t="shared" si="26"/>
        <v>2.1539112500000002</v>
      </c>
      <c r="U147" s="77"/>
      <c r="V147" s="78">
        <f t="shared" si="20"/>
        <v>178.51739234999997</v>
      </c>
    </row>
    <row r="148" spans="1:22">
      <c r="A148" s="6" t="s">
        <v>503</v>
      </c>
      <c r="B148" s="62">
        <v>15</v>
      </c>
      <c r="C148" s="19" t="s">
        <v>752</v>
      </c>
      <c r="D148" s="74">
        <v>24459.33</v>
      </c>
      <c r="E148" s="75">
        <v>22712.841</v>
      </c>
      <c r="F148" s="75">
        <v>131126.18299999999</v>
      </c>
      <c r="G148" s="75">
        <v>31676.235000000001</v>
      </c>
      <c r="H148" s="75">
        <v>0</v>
      </c>
      <c r="I148" s="75">
        <v>1744.116</v>
      </c>
      <c r="J148" s="75">
        <v>34.113999999999997</v>
      </c>
      <c r="K148" s="75">
        <v>227.83699999999999</v>
      </c>
      <c r="L148" s="76"/>
      <c r="M148" s="75">
        <f t="shared" si="21"/>
        <v>140.64114750000002</v>
      </c>
      <c r="N148" s="75">
        <f t="shared" si="22"/>
        <v>148.76910855</v>
      </c>
      <c r="O148" s="75">
        <f t="shared" si="23"/>
        <v>334.37176664999998</v>
      </c>
      <c r="P148" s="75">
        <f t="shared" si="24"/>
        <v>194.80884525000002</v>
      </c>
      <c r="Q148" s="75">
        <f t="shared" si="25"/>
        <v>0</v>
      </c>
      <c r="R148" s="75">
        <f t="shared" si="27"/>
        <v>4.0114668</v>
      </c>
      <c r="S148" s="75">
        <f t="shared" si="28"/>
        <v>0.12110469999999998</v>
      </c>
      <c r="T148" s="75">
        <f t="shared" si="26"/>
        <v>5.0693732499999999</v>
      </c>
      <c r="U148" s="77"/>
      <c r="V148" s="78">
        <f t="shared" si="20"/>
        <v>827.79281270000001</v>
      </c>
    </row>
    <row r="149" spans="1:22">
      <c r="A149" s="6" t="s">
        <v>315</v>
      </c>
      <c r="B149" s="62">
        <v>9</v>
      </c>
      <c r="C149" s="19" t="s">
        <v>753</v>
      </c>
      <c r="D149" s="74">
        <v>22637.811000000002</v>
      </c>
      <c r="E149" s="75">
        <v>45852.794999999998</v>
      </c>
      <c r="F149" s="75">
        <v>115856.18</v>
      </c>
      <c r="G149" s="75">
        <v>46230.817000000003</v>
      </c>
      <c r="H149" s="75">
        <v>0</v>
      </c>
      <c r="I149" s="75">
        <v>484.35</v>
      </c>
      <c r="J149" s="75">
        <v>88.105000000000004</v>
      </c>
      <c r="K149" s="75">
        <v>512.15300000000002</v>
      </c>
      <c r="L149" s="76"/>
      <c r="M149" s="75">
        <f t="shared" si="21"/>
        <v>130.16741325000001</v>
      </c>
      <c r="N149" s="75">
        <f t="shared" si="22"/>
        <v>300.33580725000002</v>
      </c>
      <c r="O149" s="75">
        <f t="shared" si="23"/>
        <v>295.43325900000002</v>
      </c>
      <c r="P149" s="75">
        <f t="shared" si="24"/>
        <v>284.31952455000004</v>
      </c>
      <c r="Q149" s="75">
        <f t="shared" si="25"/>
        <v>0</v>
      </c>
      <c r="R149" s="75">
        <f t="shared" si="27"/>
        <v>1.1140050000000001</v>
      </c>
      <c r="S149" s="75">
        <f t="shared" si="28"/>
        <v>0.31277274999999999</v>
      </c>
      <c r="T149" s="75">
        <f t="shared" si="26"/>
        <v>11.395404250000002</v>
      </c>
      <c r="U149" s="77"/>
      <c r="V149" s="78">
        <f t="shared" si="20"/>
        <v>1023.07818605</v>
      </c>
    </row>
    <row r="150" spans="1:22">
      <c r="A150" s="6" t="s">
        <v>59</v>
      </c>
      <c r="B150" s="62">
        <v>1</v>
      </c>
      <c r="C150" s="19" t="s">
        <v>754</v>
      </c>
      <c r="D150" s="74">
        <v>369756.864</v>
      </c>
      <c r="E150" s="75">
        <v>404314.49400000001</v>
      </c>
      <c r="F150" s="75">
        <v>1165426.804</v>
      </c>
      <c r="G150" s="75">
        <v>143959.084</v>
      </c>
      <c r="H150" s="75">
        <v>0</v>
      </c>
      <c r="I150" s="75">
        <v>5082.7489999999998</v>
      </c>
      <c r="J150" s="75">
        <v>349.99799999999999</v>
      </c>
      <c r="K150" s="75">
        <v>7597.7790000000005</v>
      </c>
      <c r="L150" s="76"/>
      <c r="M150" s="75">
        <f t="shared" si="21"/>
        <v>2126.1019679999999</v>
      </c>
      <c r="N150" s="75">
        <f t="shared" si="22"/>
        <v>2648.2599357000004</v>
      </c>
      <c r="O150" s="75">
        <f t="shared" si="23"/>
        <v>2971.8383502000001</v>
      </c>
      <c r="P150" s="75">
        <f t="shared" si="24"/>
        <v>885.34836660000008</v>
      </c>
      <c r="Q150" s="75">
        <f t="shared" si="25"/>
        <v>0</v>
      </c>
      <c r="R150" s="75">
        <f t="shared" si="27"/>
        <v>11.690322699999999</v>
      </c>
      <c r="S150" s="75">
        <f t="shared" si="28"/>
        <v>1.2424928999999998</v>
      </c>
      <c r="T150" s="75">
        <f t="shared" si="26"/>
        <v>169.05058275000002</v>
      </c>
      <c r="U150" s="77"/>
      <c r="V150" s="78">
        <f t="shared" si="20"/>
        <v>8813.5320188500009</v>
      </c>
    </row>
    <row r="151" spans="1:22">
      <c r="A151" s="6" t="s">
        <v>411</v>
      </c>
      <c r="B151" s="62">
        <v>2</v>
      </c>
      <c r="C151" s="19" t="s">
        <v>755</v>
      </c>
      <c r="D151" s="74">
        <v>124110.226</v>
      </c>
      <c r="E151" s="75">
        <v>291194.12599999999</v>
      </c>
      <c r="F151" s="75">
        <v>399996.61599999998</v>
      </c>
      <c r="G151" s="75">
        <v>165949.95800000001</v>
      </c>
      <c r="H151" s="75">
        <v>0</v>
      </c>
      <c r="I151" s="75">
        <v>2232.2280000000001</v>
      </c>
      <c r="J151" s="75">
        <v>603.33900000000006</v>
      </c>
      <c r="K151" s="75">
        <v>787.22299999999996</v>
      </c>
      <c r="L151" s="76"/>
      <c r="M151" s="75">
        <f t="shared" si="21"/>
        <v>713.63379950000001</v>
      </c>
      <c r="N151" s="75">
        <f t="shared" si="22"/>
        <v>1907.3215253000001</v>
      </c>
      <c r="O151" s="75">
        <f t="shared" si="23"/>
        <v>1019.9913708</v>
      </c>
      <c r="P151" s="75">
        <f t="shared" si="24"/>
        <v>1020.5922417</v>
      </c>
      <c r="Q151" s="75">
        <f t="shared" si="25"/>
        <v>0</v>
      </c>
      <c r="R151" s="75">
        <f t="shared" si="27"/>
        <v>5.1341244000000001</v>
      </c>
      <c r="S151" s="75">
        <f t="shared" si="28"/>
        <v>2.1418534500000002</v>
      </c>
      <c r="T151" s="75">
        <f t="shared" si="26"/>
        <v>17.515711750000001</v>
      </c>
      <c r="U151" s="77"/>
      <c r="V151" s="78">
        <f t="shared" si="20"/>
        <v>4686.3306268999995</v>
      </c>
    </row>
    <row r="152" spans="1:22">
      <c r="A152" s="6" t="s">
        <v>363</v>
      </c>
      <c r="B152" s="62">
        <v>15</v>
      </c>
      <c r="C152" s="19" t="s">
        <v>756</v>
      </c>
      <c r="D152" s="74">
        <v>40575.779000000002</v>
      </c>
      <c r="E152" s="75">
        <v>27276.276999999998</v>
      </c>
      <c r="F152" s="75">
        <v>140803.87400000001</v>
      </c>
      <c r="G152" s="75">
        <v>32442.135999999999</v>
      </c>
      <c r="H152" s="75">
        <v>0</v>
      </c>
      <c r="I152" s="75">
        <v>1987.961</v>
      </c>
      <c r="J152" s="75">
        <v>73.516000000000005</v>
      </c>
      <c r="K152" s="75">
        <v>7.7640000000000002</v>
      </c>
      <c r="L152" s="76"/>
      <c r="M152" s="75">
        <f t="shared" si="21"/>
        <v>233.31072925000001</v>
      </c>
      <c r="N152" s="75">
        <f t="shared" si="22"/>
        <v>178.65961435</v>
      </c>
      <c r="O152" s="75">
        <f t="shared" si="23"/>
        <v>359.04987870000008</v>
      </c>
      <c r="P152" s="75">
        <f t="shared" si="24"/>
        <v>199.51913640000001</v>
      </c>
      <c r="Q152" s="75">
        <f t="shared" si="25"/>
        <v>0</v>
      </c>
      <c r="R152" s="75">
        <f t="shared" si="27"/>
        <v>4.5723102999999998</v>
      </c>
      <c r="S152" s="75">
        <f t="shared" si="28"/>
        <v>0.26098179999999999</v>
      </c>
      <c r="T152" s="75">
        <f t="shared" si="26"/>
        <v>0.17274900000000001</v>
      </c>
      <c r="U152" s="77"/>
      <c r="V152" s="78">
        <f t="shared" si="20"/>
        <v>975.54539980000004</v>
      </c>
    </row>
    <row r="153" spans="1:22">
      <c r="A153" s="6" t="s">
        <v>37</v>
      </c>
      <c r="B153" s="62">
        <v>2</v>
      </c>
      <c r="C153" s="19" t="s">
        <v>757</v>
      </c>
      <c r="D153" s="74">
        <v>12638.932000000001</v>
      </c>
      <c r="E153" s="75">
        <v>4870.6779999999999</v>
      </c>
      <c r="F153" s="75">
        <v>46001.408000000003</v>
      </c>
      <c r="G153" s="75">
        <v>3450.1880000000001</v>
      </c>
      <c r="H153" s="75">
        <v>0</v>
      </c>
      <c r="I153" s="75">
        <v>230.33199999999999</v>
      </c>
      <c r="J153" s="75">
        <v>6.2249999999999996</v>
      </c>
      <c r="K153" s="75">
        <v>8.8070000000000004</v>
      </c>
      <c r="L153" s="76"/>
      <c r="M153" s="75">
        <f t="shared" si="21"/>
        <v>72.673859000000007</v>
      </c>
      <c r="N153" s="75">
        <f t="shared" si="22"/>
        <v>31.902940900000001</v>
      </c>
      <c r="O153" s="75">
        <f t="shared" si="23"/>
        <v>117.30359040000002</v>
      </c>
      <c r="P153" s="75">
        <f t="shared" si="24"/>
        <v>21.218656200000002</v>
      </c>
      <c r="Q153" s="75">
        <f t="shared" si="25"/>
        <v>0</v>
      </c>
      <c r="R153" s="75">
        <f t="shared" si="27"/>
        <v>0.5297636</v>
      </c>
      <c r="S153" s="75">
        <f t="shared" si="28"/>
        <v>2.2098749999999997E-2</v>
      </c>
      <c r="T153" s="75">
        <f t="shared" si="26"/>
        <v>0.19595575000000004</v>
      </c>
      <c r="U153" s="77"/>
      <c r="V153" s="78">
        <f t="shared" si="20"/>
        <v>243.84686460000003</v>
      </c>
    </row>
    <row r="154" spans="1:22">
      <c r="A154" s="6" t="s">
        <v>479</v>
      </c>
      <c r="B154" s="62">
        <v>2</v>
      </c>
      <c r="C154" s="19" t="s">
        <v>758</v>
      </c>
      <c r="D154" s="74">
        <v>65191.063999999998</v>
      </c>
      <c r="E154" s="75">
        <v>47372.447</v>
      </c>
      <c r="F154" s="75">
        <v>271648.05599999998</v>
      </c>
      <c r="G154" s="75">
        <v>14023.817999999999</v>
      </c>
      <c r="H154" s="75">
        <v>0</v>
      </c>
      <c r="I154" s="75">
        <v>1133.377</v>
      </c>
      <c r="J154" s="75">
        <v>13.757</v>
      </c>
      <c r="K154" s="75">
        <v>1119.941</v>
      </c>
      <c r="L154" s="76"/>
      <c r="M154" s="75">
        <f t="shared" si="21"/>
        <v>374.84861799999999</v>
      </c>
      <c r="N154" s="75">
        <f t="shared" si="22"/>
        <v>310.28952785000001</v>
      </c>
      <c r="O154" s="75">
        <f t="shared" si="23"/>
        <v>692.70254280000006</v>
      </c>
      <c r="P154" s="75">
        <f t="shared" si="24"/>
        <v>86.246480699999992</v>
      </c>
      <c r="Q154" s="75">
        <f t="shared" si="25"/>
        <v>0</v>
      </c>
      <c r="R154" s="75">
        <f t="shared" si="27"/>
        <v>2.6067670999999999</v>
      </c>
      <c r="S154" s="75">
        <f t="shared" si="28"/>
        <v>4.8837349999999995E-2</v>
      </c>
      <c r="T154" s="75">
        <f t="shared" si="26"/>
        <v>24.918687250000005</v>
      </c>
      <c r="U154" s="77"/>
      <c r="V154" s="78">
        <f t="shared" si="20"/>
        <v>1491.6614610500001</v>
      </c>
    </row>
    <row r="155" spans="1:22">
      <c r="A155" s="6" t="s">
        <v>415</v>
      </c>
      <c r="B155" s="62">
        <v>17</v>
      </c>
      <c r="C155" s="19" t="s">
        <v>759</v>
      </c>
      <c r="D155" s="74">
        <v>5606.4579999999996</v>
      </c>
      <c r="E155" s="75">
        <v>2290.48</v>
      </c>
      <c r="F155" s="75">
        <v>20491.512999999999</v>
      </c>
      <c r="G155" s="75">
        <v>1773.69</v>
      </c>
      <c r="H155" s="75">
        <v>0</v>
      </c>
      <c r="I155" s="75">
        <v>5.8920000000000003</v>
      </c>
      <c r="J155" s="75">
        <v>6.6870000000000003</v>
      </c>
      <c r="K155" s="75">
        <v>0</v>
      </c>
      <c r="L155" s="76"/>
      <c r="M155" s="75">
        <f t="shared" si="21"/>
        <v>32.237133499999999</v>
      </c>
      <c r="N155" s="75">
        <f t="shared" si="22"/>
        <v>15.002644</v>
      </c>
      <c r="O155" s="75">
        <f t="shared" si="23"/>
        <v>52.253358150000004</v>
      </c>
      <c r="P155" s="75">
        <f t="shared" si="24"/>
        <v>10.908193500000001</v>
      </c>
      <c r="Q155" s="75">
        <f t="shared" si="25"/>
        <v>0</v>
      </c>
      <c r="R155" s="75">
        <f t="shared" si="27"/>
        <v>1.35516E-2</v>
      </c>
      <c r="S155" s="75">
        <f t="shared" si="28"/>
        <v>2.3738849999999999E-2</v>
      </c>
      <c r="T155" s="75">
        <f t="shared" si="26"/>
        <v>0</v>
      </c>
      <c r="U155" s="77"/>
      <c r="V155" s="78">
        <f t="shared" si="20"/>
        <v>110.4386196</v>
      </c>
    </row>
    <row r="156" spans="1:22">
      <c r="A156" s="6" t="s">
        <v>435</v>
      </c>
      <c r="B156" s="62">
        <v>4</v>
      </c>
      <c r="C156" s="19" t="s">
        <v>760</v>
      </c>
      <c r="D156" s="74">
        <v>21643.925999999999</v>
      </c>
      <c r="E156" s="75">
        <v>27575.973000000002</v>
      </c>
      <c r="F156" s="75">
        <v>75435.947</v>
      </c>
      <c r="G156" s="75">
        <v>30689.803</v>
      </c>
      <c r="H156" s="75">
        <v>0</v>
      </c>
      <c r="I156" s="75">
        <v>1228.203</v>
      </c>
      <c r="J156" s="75">
        <v>72.486000000000004</v>
      </c>
      <c r="K156" s="75">
        <v>504.21</v>
      </c>
      <c r="L156" s="76"/>
      <c r="M156" s="75">
        <f t="shared" si="21"/>
        <v>124.4525745</v>
      </c>
      <c r="N156" s="75">
        <f t="shared" si="22"/>
        <v>180.62262315000001</v>
      </c>
      <c r="O156" s="75">
        <f t="shared" si="23"/>
        <v>192.36166485000001</v>
      </c>
      <c r="P156" s="75">
        <f t="shared" si="24"/>
        <v>188.74228844999999</v>
      </c>
      <c r="Q156" s="75">
        <f t="shared" si="25"/>
        <v>0</v>
      </c>
      <c r="R156" s="75">
        <f t="shared" si="27"/>
        <v>2.8248669</v>
      </c>
      <c r="S156" s="75">
        <f t="shared" si="28"/>
        <v>0.25732529999999998</v>
      </c>
      <c r="T156" s="75">
        <f t="shared" si="26"/>
        <v>11.2186725</v>
      </c>
      <c r="U156" s="77"/>
      <c r="V156" s="78">
        <f t="shared" si="20"/>
        <v>700.48001565000004</v>
      </c>
    </row>
    <row r="157" spans="1:22">
      <c r="A157" s="6" t="s">
        <v>55</v>
      </c>
      <c r="B157" s="62">
        <v>8</v>
      </c>
      <c r="C157" s="19" t="s">
        <v>761</v>
      </c>
      <c r="D157" s="74">
        <v>9177.9330000000009</v>
      </c>
      <c r="E157" s="75">
        <v>8695.0339999999997</v>
      </c>
      <c r="F157" s="75">
        <v>39992.675999999999</v>
      </c>
      <c r="G157" s="75">
        <v>13164.536</v>
      </c>
      <c r="H157" s="75">
        <v>0</v>
      </c>
      <c r="I157" s="75">
        <v>612.25900000000001</v>
      </c>
      <c r="J157" s="75">
        <v>96.141000000000005</v>
      </c>
      <c r="K157" s="75">
        <v>0</v>
      </c>
      <c r="L157" s="76"/>
      <c r="M157" s="75">
        <f t="shared" si="21"/>
        <v>52.773114750000005</v>
      </c>
      <c r="N157" s="75">
        <f t="shared" si="22"/>
        <v>56.952472700000001</v>
      </c>
      <c r="O157" s="75">
        <f t="shared" si="23"/>
        <v>101.98132380000001</v>
      </c>
      <c r="P157" s="75">
        <f t="shared" si="24"/>
        <v>80.961896400000001</v>
      </c>
      <c r="Q157" s="75">
        <f t="shared" si="25"/>
        <v>0</v>
      </c>
      <c r="R157" s="75">
        <f t="shared" si="27"/>
        <v>1.4081957000000001</v>
      </c>
      <c r="S157" s="75">
        <f t="shared" si="28"/>
        <v>0.34130054999999998</v>
      </c>
      <c r="T157" s="75">
        <f t="shared" si="26"/>
        <v>0</v>
      </c>
      <c r="U157" s="77"/>
      <c r="V157" s="78">
        <f t="shared" si="20"/>
        <v>294.41830390000007</v>
      </c>
    </row>
    <row r="158" spans="1:22">
      <c r="A158" s="6" t="s">
        <v>341</v>
      </c>
      <c r="B158" s="62">
        <v>10</v>
      </c>
      <c r="C158" s="19" t="s">
        <v>762</v>
      </c>
      <c r="D158" s="74">
        <v>573938.51</v>
      </c>
      <c r="E158" s="75">
        <v>330503.59399999998</v>
      </c>
      <c r="F158" s="75">
        <v>1402502.04</v>
      </c>
      <c r="G158" s="75">
        <v>177130.55900000001</v>
      </c>
      <c r="H158" s="75">
        <v>0</v>
      </c>
      <c r="I158" s="75">
        <v>9601.9259999999995</v>
      </c>
      <c r="J158" s="75">
        <v>483.505</v>
      </c>
      <c r="K158" s="75">
        <v>1162.165</v>
      </c>
      <c r="L158" s="76"/>
      <c r="M158" s="75">
        <f t="shared" si="21"/>
        <v>3300.1464325000002</v>
      </c>
      <c r="N158" s="75">
        <f t="shared" si="22"/>
        <v>2164.7985407000001</v>
      </c>
      <c r="O158" s="75">
        <f t="shared" si="23"/>
        <v>3576.3802020000003</v>
      </c>
      <c r="P158" s="75">
        <f t="shared" si="24"/>
        <v>1089.35293785</v>
      </c>
      <c r="Q158" s="75">
        <f t="shared" si="25"/>
        <v>0</v>
      </c>
      <c r="R158" s="75">
        <f t="shared" si="27"/>
        <v>22.084429799999999</v>
      </c>
      <c r="S158" s="75">
        <f t="shared" si="28"/>
        <v>1.7164427499999999</v>
      </c>
      <c r="T158" s="75">
        <f t="shared" si="26"/>
        <v>25.858171250000002</v>
      </c>
      <c r="U158" s="77"/>
      <c r="V158" s="78">
        <f t="shared" si="20"/>
        <v>10180.337156849999</v>
      </c>
    </row>
    <row r="159" spans="1:22">
      <c r="A159" s="6" t="s">
        <v>255</v>
      </c>
      <c r="B159" s="62">
        <v>17</v>
      </c>
      <c r="C159" s="19" t="s">
        <v>763</v>
      </c>
      <c r="D159" s="74">
        <v>53522.667000000001</v>
      </c>
      <c r="E159" s="75">
        <v>29069.623</v>
      </c>
      <c r="F159" s="75">
        <v>208136.09400000001</v>
      </c>
      <c r="G159" s="75">
        <v>8920.8559999999998</v>
      </c>
      <c r="H159" s="75">
        <v>0</v>
      </c>
      <c r="I159" s="75">
        <v>532.17899999999997</v>
      </c>
      <c r="J159" s="75">
        <v>80.855000000000004</v>
      </c>
      <c r="K159" s="75">
        <v>228.40899999999999</v>
      </c>
      <c r="L159" s="76"/>
      <c r="M159" s="75">
        <f t="shared" si="21"/>
        <v>307.75533525000003</v>
      </c>
      <c r="N159" s="75">
        <f t="shared" si="22"/>
        <v>190.40603064999999</v>
      </c>
      <c r="O159" s="75">
        <f t="shared" si="23"/>
        <v>530.74703970000007</v>
      </c>
      <c r="P159" s="75">
        <f t="shared" si="24"/>
        <v>54.863264399999998</v>
      </c>
      <c r="Q159" s="75">
        <f t="shared" si="25"/>
        <v>0</v>
      </c>
      <c r="R159" s="75">
        <f t="shared" si="27"/>
        <v>1.2240116999999999</v>
      </c>
      <c r="S159" s="75">
        <f t="shared" si="28"/>
        <v>0.28703524999999996</v>
      </c>
      <c r="T159" s="75">
        <f t="shared" si="26"/>
        <v>5.0821002500000008</v>
      </c>
      <c r="U159" s="77"/>
      <c r="V159" s="78">
        <f t="shared" si="20"/>
        <v>1090.3648171999998</v>
      </c>
    </row>
    <row r="160" spans="1:22">
      <c r="A160" s="6" t="s">
        <v>27</v>
      </c>
      <c r="B160" s="62">
        <v>13</v>
      </c>
      <c r="C160" s="19" t="s">
        <v>764</v>
      </c>
      <c r="D160" s="74">
        <v>11234.001</v>
      </c>
      <c r="E160" s="75">
        <v>9438.1190000000006</v>
      </c>
      <c r="F160" s="75">
        <v>35618.644</v>
      </c>
      <c r="G160" s="75">
        <v>11338.903</v>
      </c>
      <c r="H160" s="75">
        <v>0</v>
      </c>
      <c r="I160" s="75">
        <v>231.959</v>
      </c>
      <c r="J160" s="75">
        <v>65.296999999999997</v>
      </c>
      <c r="K160" s="75">
        <v>47.548999999999999</v>
      </c>
      <c r="L160" s="76"/>
      <c r="M160" s="75">
        <f t="shared" si="21"/>
        <v>64.595505750000001</v>
      </c>
      <c r="N160" s="75">
        <f t="shared" si="22"/>
        <v>61.81967945000001</v>
      </c>
      <c r="O160" s="75">
        <f t="shared" si="23"/>
        <v>90.827542200000011</v>
      </c>
      <c r="P160" s="75">
        <f t="shared" si="24"/>
        <v>69.734253449999997</v>
      </c>
      <c r="Q160" s="75">
        <f t="shared" si="25"/>
        <v>0</v>
      </c>
      <c r="R160" s="75">
        <f t="shared" si="27"/>
        <v>0.53350569999999997</v>
      </c>
      <c r="S160" s="75">
        <f t="shared" si="28"/>
        <v>0.23180434999999999</v>
      </c>
      <c r="T160" s="75">
        <f t="shared" si="26"/>
        <v>1.0579652500000001</v>
      </c>
      <c r="U160" s="77"/>
      <c r="V160" s="78">
        <f t="shared" si="20"/>
        <v>288.80025615</v>
      </c>
    </row>
    <row r="161" spans="1:22">
      <c r="A161" s="6" t="s">
        <v>565</v>
      </c>
      <c r="B161" s="62">
        <v>19</v>
      </c>
      <c r="C161" s="19" t="s">
        <v>765</v>
      </c>
      <c r="D161" s="74">
        <v>45492.728999999999</v>
      </c>
      <c r="E161" s="75">
        <v>16557.225999999999</v>
      </c>
      <c r="F161" s="75">
        <v>50515.857000000004</v>
      </c>
      <c r="G161" s="75">
        <v>26472.116999999998</v>
      </c>
      <c r="H161" s="75">
        <v>0</v>
      </c>
      <c r="I161" s="75">
        <v>67.183000000000007</v>
      </c>
      <c r="J161" s="75">
        <v>0</v>
      </c>
      <c r="K161" s="75">
        <v>192.29499999999999</v>
      </c>
      <c r="L161" s="76"/>
      <c r="M161" s="75">
        <f t="shared" si="21"/>
        <v>261.58319174999997</v>
      </c>
      <c r="N161" s="75">
        <f t="shared" si="22"/>
        <v>108.4498303</v>
      </c>
      <c r="O161" s="75">
        <f t="shared" si="23"/>
        <v>128.81543535000003</v>
      </c>
      <c r="P161" s="75">
        <f t="shared" si="24"/>
        <v>162.80351955</v>
      </c>
      <c r="Q161" s="75">
        <f t="shared" si="25"/>
        <v>0</v>
      </c>
      <c r="R161" s="75">
        <f t="shared" si="27"/>
        <v>0.15452090000000002</v>
      </c>
      <c r="S161" s="75">
        <f t="shared" si="28"/>
        <v>0</v>
      </c>
      <c r="T161" s="75">
        <f t="shared" si="26"/>
        <v>4.27856375</v>
      </c>
      <c r="U161" s="77"/>
      <c r="V161" s="78">
        <f t="shared" si="20"/>
        <v>666.08506160000002</v>
      </c>
    </row>
    <row r="162" spans="1:22">
      <c r="A162" s="6" t="s">
        <v>371</v>
      </c>
      <c r="B162" s="62">
        <v>15</v>
      </c>
      <c r="C162" s="19" t="s">
        <v>766</v>
      </c>
      <c r="D162" s="74">
        <v>123604.803</v>
      </c>
      <c r="E162" s="75">
        <v>80845.03</v>
      </c>
      <c r="F162" s="75">
        <v>516499.435</v>
      </c>
      <c r="G162" s="75">
        <v>60606.883000000002</v>
      </c>
      <c r="H162" s="75">
        <v>0</v>
      </c>
      <c r="I162" s="75">
        <v>5346.7820000000002</v>
      </c>
      <c r="J162" s="75">
        <v>214.80199999999999</v>
      </c>
      <c r="K162" s="75">
        <v>315.226</v>
      </c>
      <c r="L162" s="76"/>
      <c r="M162" s="75">
        <f t="shared" si="21"/>
        <v>710.72761724999998</v>
      </c>
      <c r="N162" s="75">
        <f t="shared" si="22"/>
        <v>529.53494650000005</v>
      </c>
      <c r="O162" s="75">
        <f t="shared" si="23"/>
        <v>1317.07355925</v>
      </c>
      <c r="P162" s="75">
        <f t="shared" si="24"/>
        <v>372.73233045000001</v>
      </c>
      <c r="Q162" s="75">
        <f t="shared" si="25"/>
        <v>0</v>
      </c>
      <c r="R162" s="75">
        <f t="shared" si="27"/>
        <v>12.297598600000001</v>
      </c>
      <c r="S162" s="75">
        <f t="shared" si="28"/>
        <v>0.76254709999999992</v>
      </c>
      <c r="T162" s="75">
        <f t="shared" si="26"/>
        <v>7.0137785000000008</v>
      </c>
      <c r="U162" s="77"/>
      <c r="V162" s="78">
        <f t="shared" si="20"/>
        <v>2950.1423776500005</v>
      </c>
    </row>
    <row r="163" spans="1:22">
      <c r="A163" s="6" t="s">
        <v>331</v>
      </c>
      <c r="B163" s="62">
        <v>13</v>
      </c>
      <c r="C163" s="19" t="s">
        <v>767</v>
      </c>
      <c r="D163" s="74">
        <v>68866.644</v>
      </c>
      <c r="E163" s="75">
        <v>42211.446000000004</v>
      </c>
      <c r="F163" s="75">
        <v>288560.87599999999</v>
      </c>
      <c r="G163" s="75">
        <v>10950.981</v>
      </c>
      <c r="H163" s="75">
        <v>0</v>
      </c>
      <c r="I163" s="75">
        <v>76.524000000000001</v>
      </c>
      <c r="J163" s="75">
        <v>70.778000000000006</v>
      </c>
      <c r="K163" s="75">
        <v>575.55600000000004</v>
      </c>
      <c r="L163" s="76"/>
      <c r="M163" s="75">
        <f t="shared" si="21"/>
        <v>395.983203</v>
      </c>
      <c r="N163" s="75">
        <f t="shared" si="22"/>
        <v>276.48497130000004</v>
      </c>
      <c r="O163" s="75">
        <f t="shared" si="23"/>
        <v>735.83023379999997</v>
      </c>
      <c r="P163" s="75">
        <f t="shared" si="24"/>
        <v>67.348533149999994</v>
      </c>
      <c r="Q163" s="75">
        <f t="shared" si="25"/>
        <v>0</v>
      </c>
      <c r="R163" s="75">
        <f t="shared" si="27"/>
        <v>0.1760052</v>
      </c>
      <c r="S163" s="75">
        <f t="shared" si="28"/>
        <v>0.25126190000000004</v>
      </c>
      <c r="T163" s="75">
        <f t="shared" si="26"/>
        <v>12.806121000000003</v>
      </c>
      <c r="U163" s="77"/>
      <c r="V163" s="78">
        <f t="shared" si="20"/>
        <v>1488.88032935</v>
      </c>
    </row>
    <row r="164" spans="1:22">
      <c r="A164" s="6" t="s">
        <v>213</v>
      </c>
      <c r="B164" s="62">
        <v>2</v>
      </c>
      <c r="C164" s="19" t="s">
        <v>768</v>
      </c>
      <c r="D164" s="74">
        <v>60163.1</v>
      </c>
      <c r="E164" s="75">
        <v>29342.36</v>
      </c>
      <c r="F164" s="75">
        <v>178694.10699999999</v>
      </c>
      <c r="G164" s="75">
        <v>14792.975</v>
      </c>
      <c r="H164" s="75">
        <v>0</v>
      </c>
      <c r="I164" s="75">
        <v>1453.7270000000001</v>
      </c>
      <c r="J164" s="75">
        <v>107.429</v>
      </c>
      <c r="K164" s="75">
        <v>0.20300000000000001</v>
      </c>
      <c r="L164" s="76"/>
      <c r="M164" s="75">
        <f t="shared" si="21"/>
        <v>345.93782499999998</v>
      </c>
      <c r="N164" s="75">
        <f t="shared" si="22"/>
        <v>192.19245800000002</v>
      </c>
      <c r="O164" s="75">
        <f t="shared" si="23"/>
        <v>455.66997285000002</v>
      </c>
      <c r="P164" s="75">
        <f t="shared" si="24"/>
        <v>90.976796250000007</v>
      </c>
      <c r="Q164" s="75">
        <f t="shared" si="25"/>
        <v>0</v>
      </c>
      <c r="R164" s="75">
        <f t="shared" si="27"/>
        <v>3.3435721000000003</v>
      </c>
      <c r="S164" s="75">
        <f t="shared" si="28"/>
        <v>0.38137295000000004</v>
      </c>
      <c r="T164" s="75">
        <f t="shared" si="26"/>
        <v>4.5167500000000008E-3</v>
      </c>
      <c r="U164" s="77"/>
      <c r="V164" s="78">
        <f t="shared" si="20"/>
        <v>1088.5065139000001</v>
      </c>
    </row>
    <row r="165" spans="1:22">
      <c r="A165" s="6" t="s">
        <v>13</v>
      </c>
      <c r="B165" s="62">
        <v>1</v>
      </c>
      <c r="C165" s="19" t="s">
        <v>769</v>
      </c>
      <c r="D165" s="74">
        <v>6849.4960000000001</v>
      </c>
      <c r="E165" s="75">
        <v>7295.5910000000003</v>
      </c>
      <c r="F165" s="75">
        <v>40134.322</v>
      </c>
      <c r="G165" s="75">
        <v>6665.1959999999999</v>
      </c>
      <c r="H165" s="75">
        <v>0</v>
      </c>
      <c r="I165" s="75">
        <v>259.18700000000001</v>
      </c>
      <c r="J165" s="75">
        <v>35.631999999999998</v>
      </c>
      <c r="K165" s="75">
        <v>0</v>
      </c>
      <c r="L165" s="76"/>
      <c r="M165" s="75">
        <f t="shared" si="21"/>
        <v>39.384602000000001</v>
      </c>
      <c r="N165" s="75">
        <f t="shared" si="22"/>
        <v>47.786121050000006</v>
      </c>
      <c r="O165" s="75">
        <f t="shared" si="23"/>
        <v>102.34252110000001</v>
      </c>
      <c r="P165" s="75">
        <f t="shared" si="24"/>
        <v>40.990955399999997</v>
      </c>
      <c r="Q165" s="75">
        <f t="shared" si="25"/>
        <v>0</v>
      </c>
      <c r="R165" s="75">
        <f t="shared" si="27"/>
        <v>0.5961301</v>
      </c>
      <c r="S165" s="75">
        <f t="shared" si="28"/>
        <v>0.12649359999999998</v>
      </c>
      <c r="T165" s="75">
        <f t="shared" si="26"/>
        <v>0</v>
      </c>
      <c r="U165" s="77"/>
      <c r="V165" s="78">
        <f t="shared" si="20"/>
        <v>231.22682325000002</v>
      </c>
    </row>
    <row r="166" spans="1:22">
      <c r="A166" s="6" t="s">
        <v>395</v>
      </c>
      <c r="B166" s="62">
        <v>1</v>
      </c>
      <c r="C166" s="19" t="s">
        <v>770</v>
      </c>
      <c r="D166" s="74">
        <v>237205.12899999999</v>
      </c>
      <c r="E166" s="75">
        <v>169737.40400000001</v>
      </c>
      <c r="F166" s="75">
        <v>558369.755</v>
      </c>
      <c r="G166" s="75">
        <v>16485.11</v>
      </c>
      <c r="H166" s="75">
        <v>0</v>
      </c>
      <c r="I166" s="75">
        <v>1882.0930000000001</v>
      </c>
      <c r="J166" s="75">
        <v>154.77199999999999</v>
      </c>
      <c r="K166" s="75">
        <v>3209.799</v>
      </c>
      <c r="L166" s="76"/>
      <c r="M166" s="75">
        <f t="shared" si="21"/>
        <v>1363.9294917499999</v>
      </c>
      <c r="N166" s="75">
        <f t="shared" si="22"/>
        <v>1111.7799962000001</v>
      </c>
      <c r="O166" s="75">
        <f t="shared" si="23"/>
        <v>1423.8428752500001</v>
      </c>
      <c r="P166" s="75">
        <f t="shared" si="24"/>
        <v>101.3834265</v>
      </c>
      <c r="Q166" s="75">
        <f t="shared" si="25"/>
        <v>0</v>
      </c>
      <c r="R166" s="75">
        <f t="shared" si="27"/>
        <v>4.3288139000000001</v>
      </c>
      <c r="S166" s="75">
        <f t="shared" si="28"/>
        <v>0.54944059999999995</v>
      </c>
      <c r="T166" s="75">
        <f t="shared" si="26"/>
        <v>71.418027750000007</v>
      </c>
      <c r="U166" s="77"/>
      <c r="V166" s="78">
        <f t="shared" si="20"/>
        <v>4077.2320719500003</v>
      </c>
    </row>
    <row r="167" spans="1:22">
      <c r="A167" s="6" t="s">
        <v>131</v>
      </c>
      <c r="B167" s="62">
        <v>10</v>
      </c>
      <c r="C167" s="19" t="s">
        <v>771</v>
      </c>
      <c r="D167" s="74">
        <v>60049.464</v>
      </c>
      <c r="E167" s="75">
        <v>99238.303</v>
      </c>
      <c r="F167" s="75">
        <v>182830.78099999999</v>
      </c>
      <c r="G167" s="75">
        <v>110014.978</v>
      </c>
      <c r="H167" s="75">
        <v>0</v>
      </c>
      <c r="I167" s="75">
        <v>538.601</v>
      </c>
      <c r="J167" s="75">
        <v>59.783000000000001</v>
      </c>
      <c r="K167" s="75">
        <v>821.41</v>
      </c>
      <c r="L167" s="76"/>
      <c r="M167" s="75">
        <f t="shared" si="21"/>
        <v>345.28441800000002</v>
      </c>
      <c r="N167" s="75">
        <f t="shared" si="22"/>
        <v>650.01088464999998</v>
      </c>
      <c r="O167" s="75">
        <f t="shared" si="23"/>
        <v>466.21849155000001</v>
      </c>
      <c r="P167" s="75">
        <f t="shared" si="24"/>
        <v>676.59211470000002</v>
      </c>
      <c r="Q167" s="75">
        <f t="shared" si="25"/>
        <v>0</v>
      </c>
      <c r="R167" s="75">
        <f t="shared" si="27"/>
        <v>1.2387823</v>
      </c>
      <c r="S167" s="75">
        <f t="shared" si="28"/>
        <v>0.21222964999999999</v>
      </c>
      <c r="T167" s="75">
        <f t="shared" si="26"/>
        <v>18.276372500000001</v>
      </c>
      <c r="U167" s="77"/>
      <c r="V167" s="78">
        <f t="shared" si="20"/>
        <v>2157.8332933500001</v>
      </c>
    </row>
    <row r="168" spans="1:22">
      <c r="A168" s="6" t="s">
        <v>519</v>
      </c>
      <c r="B168" s="62">
        <v>6</v>
      </c>
      <c r="C168" s="19" t="s">
        <v>772</v>
      </c>
      <c r="D168" s="74">
        <v>100393.22199999999</v>
      </c>
      <c r="E168" s="75">
        <v>39827.949999999997</v>
      </c>
      <c r="F168" s="75">
        <v>233144.09400000001</v>
      </c>
      <c r="G168" s="75">
        <v>31528.460999999999</v>
      </c>
      <c r="H168" s="75">
        <v>0</v>
      </c>
      <c r="I168" s="75">
        <v>8553.6740000000009</v>
      </c>
      <c r="J168" s="75">
        <v>245.93</v>
      </c>
      <c r="K168" s="75">
        <v>0</v>
      </c>
      <c r="L168" s="76"/>
      <c r="M168" s="75">
        <f t="shared" si="21"/>
        <v>577.26102649999996</v>
      </c>
      <c r="N168" s="75">
        <f t="shared" si="22"/>
        <v>260.87307249999998</v>
      </c>
      <c r="O168" s="75">
        <f t="shared" si="23"/>
        <v>594.51743970000007</v>
      </c>
      <c r="P168" s="75">
        <f t="shared" si="24"/>
        <v>193.90003515000001</v>
      </c>
      <c r="Q168" s="75">
        <f t="shared" si="25"/>
        <v>0</v>
      </c>
      <c r="R168" s="75">
        <f t="shared" si="27"/>
        <v>19.673450200000001</v>
      </c>
      <c r="S168" s="75">
        <f t="shared" si="28"/>
        <v>0.87305149999999998</v>
      </c>
      <c r="T168" s="75">
        <f t="shared" si="26"/>
        <v>0</v>
      </c>
      <c r="U168" s="77"/>
      <c r="V168" s="78">
        <f t="shared" si="20"/>
        <v>1647.0980755499997</v>
      </c>
    </row>
    <row r="169" spans="1:22">
      <c r="A169" s="6" t="s">
        <v>489</v>
      </c>
      <c r="B169" s="62">
        <v>2</v>
      </c>
      <c r="C169" s="19" t="s">
        <v>773</v>
      </c>
      <c r="D169" s="74">
        <v>171443.981</v>
      </c>
      <c r="E169" s="75">
        <v>210289.848</v>
      </c>
      <c r="F169" s="75">
        <v>625878.505</v>
      </c>
      <c r="G169" s="75">
        <v>84011.994999999995</v>
      </c>
      <c r="H169" s="75">
        <v>0</v>
      </c>
      <c r="I169" s="75">
        <v>248.399</v>
      </c>
      <c r="J169" s="75">
        <v>69.41</v>
      </c>
      <c r="K169" s="75">
        <v>1307.097</v>
      </c>
      <c r="L169" s="76"/>
      <c r="M169" s="75">
        <f t="shared" si="21"/>
        <v>985.80289074999996</v>
      </c>
      <c r="N169" s="75">
        <f t="shared" si="22"/>
        <v>1377.3985044000001</v>
      </c>
      <c r="O169" s="75">
        <f t="shared" si="23"/>
        <v>1595.9901877500001</v>
      </c>
      <c r="P169" s="75">
        <f t="shared" si="24"/>
        <v>516.67376924999996</v>
      </c>
      <c r="Q169" s="75">
        <f t="shared" si="25"/>
        <v>0</v>
      </c>
      <c r="R169" s="75">
        <f t="shared" si="27"/>
        <v>0.57131770000000004</v>
      </c>
      <c r="S169" s="75">
        <f t="shared" si="28"/>
        <v>0.24640549999999997</v>
      </c>
      <c r="T169" s="75">
        <f t="shared" si="26"/>
        <v>29.082908250000003</v>
      </c>
      <c r="U169" s="77"/>
      <c r="V169" s="78">
        <f t="shared" si="20"/>
        <v>4505.7659836000003</v>
      </c>
    </row>
    <row r="170" spans="1:22">
      <c r="A170" s="6" t="s">
        <v>47</v>
      </c>
      <c r="B170" s="62">
        <v>4</v>
      </c>
      <c r="C170" s="19" t="s">
        <v>774</v>
      </c>
      <c r="D170" s="74">
        <v>40193.826999999997</v>
      </c>
      <c r="E170" s="75">
        <v>9455.902</v>
      </c>
      <c r="F170" s="75">
        <v>125737.955</v>
      </c>
      <c r="G170" s="75">
        <v>2562.2199999999998</v>
      </c>
      <c r="H170" s="75">
        <v>0</v>
      </c>
      <c r="I170" s="75">
        <v>1002.941</v>
      </c>
      <c r="J170" s="75">
        <v>13.493</v>
      </c>
      <c r="K170" s="75">
        <v>115.7</v>
      </c>
      <c r="L170" s="76"/>
      <c r="M170" s="75">
        <f t="shared" si="21"/>
        <v>231.11450524999998</v>
      </c>
      <c r="N170" s="75">
        <f t="shared" si="22"/>
        <v>61.9361581</v>
      </c>
      <c r="O170" s="75">
        <f t="shared" si="23"/>
        <v>320.63178525000001</v>
      </c>
      <c r="P170" s="75">
        <f t="shared" si="24"/>
        <v>15.757652999999999</v>
      </c>
      <c r="Q170" s="75">
        <f t="shared" si="25"/>
        <v>0</v>
      </c>
      <c r="R170" s="75">
        <f t="shared" si="27"/>
        <v>2.3067643000000002</v>
      </c>
      <c r="S170" s="75">
        <f t="shared" si="28"/>
        <v>4.7900149999999996E-2</v>
      </c>
      <c r="T170" s="75">
        <f t="shared" si="26"/>
        <v>2.5743250000000004</v>
      </c>
      <c r="U170" s="77"/>
      <c r="V170" s="78">
        <f t="shared" si="20"/>
        <v>634.36909105000018</v>
      </c>
    </row>
    <row r="171" spans="1:22">
      <c r="A171" s="6" t="s">
        <v>535</v>
      </c>
      <c r="B171" s="62">
        <v>17</v>
      </c>
      <c r="C171" s="19" t="s">
        <v>775</v>
      </c>
      <c r="D171" s="74">
        <v>104646.796</v>
      </c>
      <c r="E171" s="75">
        <v>21445.792000000001</v>
      </c>
      <c r="F171" s="75">
        <v>243245.56099999999</v>
      </c>
      <c r="G171" s="75">
        <v>3878.7979999999998</v>
      </c>
      <c r="H171" s="75">
        <v>0</v>
      </c>
      <c r="I171" s="75">
        <v>2086.9520000000002</v>
      </c>
      <c r="J171" s="75">
        <v>275.39499999999998</v>
      </c>
      <c r="K171" s="75">
        <v>513.61699999999996</v>
      </c>
      <c r="L171" s="76"/>
      <c r="M171" s="75">
        <f t="shared" si="21"/>
        <v>601.71907699999997</v>
      </c>
      <c r="N171" s="75">
        <f t="shared" si="22"/>
        <v>140.46993760000001</v>
      </c>
      <c r="O171" s="75">
        <f t="shared" si="23"/>
        <v>620.27618055000005</v>
      </c>
      <c r="P171" s="75">
        <f t="shared" si="24"/>
        <v>23.854607699999999</v>
      </c>
      <c r="Q171" s="75">
        <f t="shared" si="25"/>
        <v>0</v>
      </c>
      <c r="R171" s="75">
        <f t="shared" si="27"/>
        <v>4.7999896000000009</v>
      </c>
      <c r="S171" s="75">
        <f t="shared" si="28"/>
        <v>0.97765224999999989</v>
      </c>
      <c r="T171" s="75">
        <f t="shared" si="26"/>
        <v>11.427978250000001</v>
      </c>
      <c r="U171" s="77"/>
      <c r="V171" s="78">
        <f t="shared" si="20"/>
        <v>1403.5254229499999</v>
      </c>
    </row>
    <row r="172" spans="1:22">
      <c r="A172" s="6" t="s">
        <v>531</v>
      </c>
      <c r="B172" s="62">
        <v>6</v>
      </c>
      <c r="C172" s="19" t="s">
        <v>776</v>
      </c>
      <c r="D172" s="74">
        <v>338902.70699999999</v>
      </c>
      <c r="E172" s="75">
        <v>156592.967</v>
      </c>
      <c r="F172" s="75">
        <v>926307.63199999998</v>
      </c>
      <c r="G172" s="75">
        <v>23221.26</v>
      </c>
      <c r="H172" s="75">
        <v>0</v>
      </c>
      <c r="I172" s="75">
        <v>13050.008</v>
      </c>
      <c r="J172" s="75">
        <v>2082.4340000000002</v>
      </c>
      <c r="K172" s="75">
        <v>1059.693</v>
      </c>
      <c r="L172" s="76"/>
      <c r="M172" s="75">
        <f t="shared" si="21"/>
        <v>1948.69056525</v>
      </c>
      <c r="N172" s="75">
        <f t="shared" si="22"/>
        <v>1025.6839338500001</v>
      </c>
      <c r="O172" s="75">
        <f t="shared" si="23"/>
        <v>2362.0844615999999</v>
      </c>
      <c r="P172" s="75">
        <f t="shared" si="24"/>
        <v>142.81074899999999</v>
      </c>
      <c r="Q172" s="75">
        <f t="shared" si="25"/>
        <v>0</v>
      </c>
      <c r="R172" s="75">
        <f t="shared" si="27"/>
        <v>30.015018399999999</v>
      </c>
      <c r="S172" s="75">
        <f t="shared" si="28"/>
        <v>7.3926407000000003</v>
      </c>
      <c r="T172" s="75">
        <f t="shared" si="26"/>
        <v>23.578169250000002</v>
      </c>
      <c r="U172" s="77"/>
      <c r="V172" s="78">
        <f t="shared" si="20"/>
        <v>5540.2555380500007</v>
      </c>
    </row>
    <row r="173" spans="1:22">
      <c r="A173" s="6" t="s">
        <v>293</v>
      </c>
      <c r="B173" s="62">
        <v>2</v>
      </c>
      <c r="C173" s="19" t="s">
        <v>777</v>
      </c>
      <c r="D173" s="74">
        <v>14756.146000000001</v>
      </c>
      <c r="E173" s="75">
        <v>15337.133</v>
      </c>
      <c r="F173" s="75">
        <v>119849.132</v>
      </c>
      <c r="G173" s="75">
        <v>4875.7449999999999</v>
      </c>
      <c r="H173" s="75">
        <v>0</v>
      </c>
      <c r="I173" s="75">
        <v>693.65300000000002</v>
      </c>
      <c r="J173" s="75">
        <v>59.006999999999998</v>
      </c>
      <c r="K173" s="75">
        <v>467.791</v>
      </c>
      <c r="L173" s="76"/>
      <c r="M173" s="75">
        <f t="shared" si="21"/>
        <v>84.847839500000006</v>
      </c>
      <c r="N173" s="75">
        <f t="shared" si="22"/>
        <v>100.45822115</v>
      </c>
      <c r="O173" s="75">
        <f t="shared" si="23"/>
        <v>305.61528659999999</v>
      </c>
      <c r="P173" s="75">
        <f t="shared" si="24"/>
        <v>29.985831749999999</v>
      </c>
      <c r="Q173" s="75">
        <f t="shared" si="25"/>
        <v>0</v>
      </c>
      <c r="R173" s="75">
        <f t="shared" si="27"/>
        <v>1.5954018999999999</v>
      </c>
      <c r="S173" s="75">
        <f t="shared" si="28"/>
        <v>0.20947484999999996</v>
      </c>
      <c r="T173" s="75">
        <f t="shared" si="26"/>
        <v>10.408349750000001</v>
      </c>
      <c r="U173" s="77"/>
      <c r="V173" s="78">
        <f t="shared" si="20"/>
        <v>533.12040549999995</v>
      </c>
    </row>
    <row r="174" spans="1:22">
      <c r="A174" s="6" t="s">
        <v>367</v>
      </c>
      <c r="B174" s="62">
        <v>12</v>
      </c>
      <c r="C174" s="19" t="s">
        <v>778</v>
      </c>
      <c r="D174" s="74">
        <v>64790.531000000003</v>
      </c>
      <c r="E174" s="75">
        <v>37100.476000000002</v>
      </c>
      <c r="F174" s="75">
        <v>207062.27299999999</v>
      </c>
      <c r="G174" s="75">
        <v>26643.476999999999</v>
      </c>
      <c r="H174" s="75">
        <v>0</v>
      </c>
      <c r="I174" s="75">
        <v>1028.0809999999999</v>
      </c>
      <c r="J174" s="75">
        <v>156.06200000000001</v>
      </c>
      <c r="K174" s="75">
        <v>0</v>
      </c>
      <c r="L174" s="76"/>
      <c r="M174" s="75">
        <f t="shared" si="21"/>
        <v>372.54555325000001</v>
      </c>
      <c r="N174" s="75">
        <f t="shared" si="22"/>
        <v>243.00811780000004</v>
      </c>
      <c r="O174" s="75">
        <f t="shared" si="23"/>
        <v>528.00879614999997</v>
      </c>
      <c r="P174" s="75">
        <f t="shared" si="24"/>
        <v>163.85738355000001</v>
      </c>
      <c r="Q174" s="75">
        <f t="shared" si="25"/>
        <v>0</v>
      </c>
      <c r="R174" s="75">
        <f t="shared" si="27"/>
        <v>2.3645862999999996</v>
      </c>
      <c r="S174" s="75">
        <f t="shared" si="28"/>
        <v>0.55402010000000002</v>
      </c>
      <c r="T174" s="75">
        <f t="shared" si="26"/>
        <v>0</v>
      </c>
      <c r="U174" s="77"/>
      <c r="V174" s="78">
        <f t="shared" si="20"/>
        <v>1310.3384571499998</v>
      </c>
    </row>
    <row r="175" spans="1:22">
      <c r="A175" s="6" t="s">
        <v>475</v>
      </c>
      <c r="B175" s="62">
        <v>1</v>
      </c>
      <c r="C175" s="19" t="s">
        <v>779</v>
      </c>
      <c r="D175" s="74">
        <v>305021.61800000002</v>
      </c>
      <c r="E175" s="75">
        <v>366939.59499999997</v>
      </c>
      <c r="F175" s="75">
        <v>1180497.003</v>
      </c>
      <c r="G175" s="75">
        <v>9854.8619999999992</v>
      </c>
      <c r="H175" s="75">
        <v>0</v>
      </c>
      <c r="I175" s="75">
        <v>9236.6350000000002</v>
      </c>
      <c r="J175" s="75">
        <v>3091.3</v>
      </c>
      <c r="K175" s="75">
        <v>8420.7710000000006</v>
      </c>
      <c r="L175" s="76"/>
      <c r="M175" s="75">
        <f t="shared" si="21"/>
        <v>1753.8743035</v>
      </c>
      <c r="N175" s="75">
        <f t="shared" si="22"/>
        <v>2403.45434725</v>
      </c>
      <c r="O175" s="75">
        <f t="shared" si="23"/>
        <v>3010.2673576500001</v>
      </c>
      <c r="P175" s="75">
        <f t="shared" si="24"/>
        <v>60.607401299999992</v>
      </c>
      <c r="Q175" s="75">
        <f t="shared" si="25"/>
        <v>0</v>
      </c>
      <c r="R175" s="75">
        <f t="shared" si="27"/>
        <v>21.244260499999999</v>
      </c>
      <c r="S175" s="75">
        <f t="shared" si="28"/>
        <v>10.974114999999999</v>
      </c>
      <c r="T175" s="75">
        <f t="shared" si="26"/>
        <v>187.36215475000003</v>
      </c>
      <c r="U175" s="77"/>
      <c r="V175" s="78">
        <f t="shared" si="20"/>
        <v>7447.783939949999</v>
      </c>
    </row>
    <row r="176" spans="1:22">
      <c r="A176" s="6" t="s">
        <v>547</v>
      </c>
      <c r="B176" s="62">
        <v>15</v>
      </c>
      <c r="C176" s="19" t="s">
        <v>780</v>
      </c>
      <c r="D176" s="74">
        <v>167293.367</v>
      </c>
      <c r="E176" s="75">
        <v>45960.875</v>
      </c>
      <c r="F176" s="75">
        <v>233931.70300000001</v>
      </c>
      <c r="G176" s="75">
        <v>47458.711000000003</v>
      </c>
      <c r="H176" s="75">
        <v>0</v>
      </c>
      <c r="I176" s="75">
        <v>2646.9079999999999</v>
      </c>
      <c r="J176" s="75">
        <v>139.03100000000001</v>
      </c>
      <c r="K176" s="75">
        <v>10.647</v>
      </c>
      <c r="L176" s="76"/>
      <c r="M176" s="75">
        <f t="shared" si="21"/>
        <v>961.93686025</v>
      </c>
      <c r="N176" s="75">
        <f t="shared" si="22"/>
        <v>301.04373125000001</v>
      </c>
      <c r="O176" s="75">
        <f t="shared" si="23"/>
        <v>596.52584265000007</v>
      </c>
      <c r="P176" s="75">
        <f t="shared" si="24"/>
        <v>291.87107265000003</v>
      </c>
      <c r="Q176" s="75">
        <f t="shared" si="25"/>
        <v>0</v>
      </c>
      <c r="R176" s="75">
        <f t="shared" si="27"/>
        <v>6.0878883999999998</v>
      </c>
      <c r="S176" s="75">
        <f t="shared" si="28"/>
        <v>0.49356004999999997</v>
      </c>
      <c r="T176" s="75">
        <f t="shared" si="26"/>
        <v>0.23689575000000004</v>
      </c>
      <c r="U176" s="77"/>
      <c r="V176" s="78">
        <f t="shared" si="20"/>
        <v>2158.1958509999995</v>
      </c>
    </row>
    <row r="177" spans="1:22">
      <c r="A177" s="6" t="s">
        <v>165</v>
      </c>
      <c r="B177" s="62">
        <v>7</v>
      </c>
      <c r="C177" s="19" t="s">
        <v>781</v>
      </c>
      <c r="D177" s="74">
        <v>143613.003</v>
      </c>
      <c r="E177" s="75">
        <v>59832.807000000001</v>
      </c>
      <c r="F177" s="75">
        <v>390062.076</v>
      </c>
      <c r="G177" s="75">
        <v>22122.953000000001</v>
      </c>
      <c r="H177" s="75">
        <v>0</v>
      </c>
      <c r="I177" s="75">
        <v>1551.268</v>
      </c>
      <c r="J177" s="75">
        <v>185.267</v>
      </c>
      <c r="K177" s="75">
        <v>1243.549</v>
      </c>
      <c r="L177" s="76"/>
      <c r="M177" s="75">
        <f t="shared" si="21"/>
        <v>825.77476724999997</v>
      </c>
      <c r="N177" s="75">
        <f t="shared" si="22"/>
        <v>391.90488585000003</v>
      </c>
      <c r="O177" s="75">
        <f t="shared" si="23"/>
        <v>994.65829380000002</v>
      </c>
      <c r="P177" s="75">
        <f t="shared" si="24"/>
        <v>136.05616095000002</v>
      </c>
      <c r="Q177" s="75">
        <f t="shared" si="25"/>
        <v>0</v>
      </c>
      <c r="R177" s="75">
        <f t="shared" si="27"/>
        <v>3.5679164000000001</v>
      </c>
      <c r="S177" s="75">
        <f t="shared" si="28"/>
        <v>0.65769785000000003</v>
      </c>
      <c r="T177" s="75">
        <f t="shared" si="26"/>
        <v>27.668965250000003</v>
      </c>
      <c r="U177" s="77"/>
      <c r="V177" s="78">
        <f t="shared" si="20"/>
        <v>2380.2886873500001</v>
      </c>
    </row>
    <row r="178" spans="1:22">
      <c r="A178" s="6" t="s">
        <v>219</v>
      </c>
      <c r="B178" s="62">
        <v>2</v>
      </c>
      <c r="C178" s="19" t="s">
        <v>782</v>
      </c>
      <c r="D178" s="74">
        <v>24505.217000000001</v>
      </c>
      <c r="E178" s="75">
        <v>4181.3670000000002</v>
      </c>
      <c r="F178" s="75">
        <v>31935.883000000002</v>
      </c>
      <c r="G178" s="75">
        <v>3109.087</v>
      </c>
      <c r="H178" s="75">
        <v>0</v>
      </c>
      <c r="I178" s="75">
        <v>193.035</v>
      </c>
      <c r="J178" s="75">
        <v>3.4740000000000002</v>
      </c>
      <c r="K178" s="75">
        <v>0</v>
      </c>
      <c r="L178" s="76"/>
      <c r="M178" s="75">
        <f t="shared" si="21"/>
        <v>140.90499775000001</v>
      </c>
      <c r="N178" s="75">
        <f t="shared" si="22"/>
        <v>27.387953850000002</v>
      </c>
      <c r="O178" s="75">
        <f t="shared" si="23"/>
        <v>81.436501650000011</v>
      </c>
      <c r="P178" s="75">
        <f t="shared" si="24"/>
        <v>19.120885050000002</v>
      </c>
      <c r="Q178" s="75">
        <f t="shared" si="25"/>
        <v>0</v>
      </c>
      <c r="R178" s="75">
        <f t="shared" si="27"/>
        <v>0.4439805</v>
      </c>
      <c r="S178" s="75">
        <f t="shared" si="28"/>
        <v>1.23327E-2</v>
      </c>
      <c r="T178" s="75">
        <f t="shared" si="26"/>
        <v>0</v>
      </c>
      <c r="U178" s="77"/>
      <c r="V178" s="78">
        <f t="shared" si="20"/>
        <v>269.30665150000004</v>
      </c>
    </row>
    <row r="179" spans="1:22">
      <c r="A179" s="6" t="s">
        <v>279</v>
      </c>
      <c r="B179" s="62">
        <v>6</v>
      </c>
      <c r="C179" s="19" t="s">
        <v>783</v>
      </c>
      <c r="D179" s="74">
        <v>50373.552000000003</v>
      </c>
      <c r="E179" s="75">
        <v>55941.521999999997</v>
      </c>
      <c r="F179" s="75">
        <v>219179.288</v>
      </c>
      <c r="G179" s="75">
        <v>55870.036</v>
      </c>
      <c r="H179" s="75">
        <v>0</v>
      </c>
      <c r="I179" s="75">
        <v>10386.237999999999</v>
      </c>
      <c r="J179" s="75">
        <v>297.96499999999997</v>
      </c>
      <c r="K179" s="75">
        <v>244.79400000000001</v>
      </c>
      <c r="L179" s="76"/>
      <c r="M179" s="75">
        <f t="shared" si="21"/>
        <v>289.64792399999999</v>
      </c>
      <c r="N179" s="75">
        <f t="shared" si="22"/>
        <v>366.41696910000002</v>
      </c>
      <c r="O179" s="75">
        <f t="shared" si="23"/>
        <v>558.90718440000001</v>
      </c>
      <c r="P179" s="75">
        <f t="shared" si="24"/>
        <v>343.6007214</v>
      </c>
      <c r="Q179" s="75">
        <f t="shared" si="25"/>
        <v>0</v>
      </c>
      <c r="R179" s="75">
        <f t="shared" si="27"/>
        <v>23.888347399999997</v>
      </c>
      <c r="S179" s="75">
        <f t="shared" si="28"/>
        <v>1.0577757499999998</v>
      </c>
      <c r="T179" s="75">
        <f t="shared" si="26"/>
        <v>5.446666500000001</v>
      </c>
      <c r="U179" s="77"/>
      <c r="V179" s="78">
        <f t="shared" si="20"/>
        <v>1588.9655885500001</v>
      </c>
    </row>
    <row r="180" spans="1:22">
      <c r="A180" s="6" t="s">
        <v>407</v>
      </c>
      <c r="B180" s="62">
        <v>17</v>
      </c>
      <c r="C180" s="19" t="s">
        <v>784</v>
      </c>
      <c r="D180" s="74">
        <v>78500.933000000005</v>
      </c>
      <c r="E180" s="75">
        <v>19962.577000000001</v>
      </c>
      <c r="F180" s="75">
        <v>167445.364</v>
      </c>
      <c r="G180" s="75">
        <v>4694.8530000000001</v>
      </c>
      <c r="H180" s="75">
        <v>0</v>
      </c>
      <c r="I180" s="75">
        <v>2371.3000000000002</v>
      </c>
      <c r="J180" s="75">
        <v>116.931</v>
      </c>
      <c r="K180" s="75">
        <v>785.33799999999997</v>
      </c>
      <c r="L180" s="76"/>
      <c r="M180" s="75">
        <f t="shared" si="21"/>
        <v>451.38036475000001</v>
      </c>
      <c r="N180" s="75">
        <f t="shared" si="22"/>
        <v>130.75487935000001</v>
      </c>
      <c r="O180" s="75">
        <f t="shared" si="23"/>
        <v>426.98567820000005</v>
      </c>
      <c r="P180" s="75">
        <f t="shared" si="24"/>
        <v>28.873345950000001</v>
      </c>
      <c r="Q180" s="75">
        <f t="shared" si="25"/>
        <v>0</v>
      </c>
      <c r="R180" s="75">
        <f t="shared" si="27"/>
        <v>5.4539900000000001</v>
      </c>
      <c r="S180" s="75">
        <f t="shared" si="28"/>
        <v>0.41510504999999998</v>
      </c>
      <c r="T180" s="75">
        <f t="shared" si="26"/>
        <v>17.473770500000001</v>
      </c>
      <c r="U180" s="77"/>
      <c r="V180" s="78">
        <f t="shared" si="20"/>
        <v>1061.3371337999999</v>
      </c>
    </row>
    <row r="181" spans="1:22">
      <c r="A181" s="6" t="s">
        <v>431</v>
      </c>
      <c r="B181" s="62">
        <v>17</v>
      </c>
      <c r="C181" s="19" t="s">
        <v>785</v>
      </c>
      <c r="D181" s="74">
        <v>2541424.7570000002</v>
      </c>
      <c r="E181" s="75">
        <v>1028208.3320000001</v>
      </c>
      <c r="F181" s="75">
        <v>5720422.2359999996</v>
      </c>
      <c r="G181" s="75">
        <v>62228.09</v>
      </c>
      <c r="H181" s="75">
        <v>0</v>
      </c>
      <c r="I181" s="75">
        <v>118465.277</v>
      </c>
      <c r="J181" s="75">
        <v>6497.5590000000002</v>
      </c>
      <c r="K181" s="75">
        <v>1745.664</v>
      </c>
      <c r="L181" s="76"/>
      <c r="M181" s="75">
        <f t="shared" si="21"/>
        <v>14613.19235275</v>
      </c>
      <c r="N181" s="75">
        <f t="shared" si="22"/>
        <v>6734.7645746000007</v>
      </c>
      <c r="O181" s="75">
        <f t="shared" si="23"/>
        <v>14587.076701800001</v>
      </c>
      <c r="P181" s="75">
        <f t="shared" si="24"/>
        <v>382.70275349999997</v>
      </c>
      <c r="Q181" s="75">
        <f t="shared" si="25"/>
        <v>0</v>
      </c>
      <c r="R181" s="75">
        <f t="shared" si="27"/>
        <v>272.47013709999999</v>
      </c>
      <c r="S181" s="75">
        <f t="shared" si="28"/>
        <v>23.066334449999999</v>
      </c>
      <c r="T181" s="75">
        <f t="shared" si="26"/>
        <v>38.841024000000004</v>
      </c>
      <c r="U181" s="77"/>
      <c r="V181" s="78">
        <f t="shared" si="20"/>
        <v>36652.113878199998</v>
      </c>
    </row>
    <row r="182" spans="1:22">
      <c r="A182" s="6" t="s">
        <v>91</v>
      </c>
      <c r="B182" s="62">
        <v>7</v>
      </c>
      <c r="C182" s="19" t="s">
        <v>786</v>
      </c>
      <c r="D182" s="74">
        <v>15065.647000000001</v>
      </c>
      <c r="E182" s="75">
        <v>51784.786</v>
      </c>
      <c r="F182" s="75">
        <v>68349.688999999998</v>
      </c>
      <c r="G182" s="75">
        <v>48621.258999999998</v>
      </c>
      <c r="H182" s="75">
        <v>0</v>
      </c>
      <c r="I182" s="75">
        <v>1122.615</v>
      </c>
      <c r="J182" s="75">
        <v>40.966999999999999</v>
      </c>
      <c r="K182" s="75">
        <v>1.8</v>
      </c>
      <c r="L182" s="76"/>
      <c r="M182" s="75">
        <f t="shared" si="21"/>
        <v>86.627470250000002</v>
      </c>
      <c r="N182" s="75">
        <f t="shared" si="22"/>
        <v>339.19034830000004</v>
      </c>
      <c r="O182" s="75">
        <f t="shared" si="23"/>
        <v>174.29170695000002</v>
      </c>
      <c r="P182" s="75">
        <f t="shared" si="24"/>
        <v>299.02074284999998</v>
      </c>
      <c r="Q182" s="75">
        <f t="shared" si="25"/>
        <v>0</v>
      </c>
      <c r="R182" s="75">
        <f t="shared" si="27"/>
        <v>2.5820145000000001</v>
      </c>
      <c r="S182" s="75">
        <f t="shared" si="28"/>
        <v>0.14543285</v>
      </c>
      <c r="T182" s="75">
        <f t="shared" si="26"/>
        <v>4.0050000000000002E-2</v>
      </c>
      <c r="U182" s="77"/>
      <c r="V182" s="78">
        <f t="shared" si="20"/>
        <v>901.89776570000004</v>
      </c>
    </row>
    <row r="183" spans="1:22">
      <c r="A183" s="6" t="s">
        <v>487</v>
      </c>
      <c r="B183" s="62">
        <v>2</v>
      </c>
      <c r="C183" s="19" t="s">
        <v>787</v>
      </c>
      <c r="D183" s="74">
        <v>74552.353000000003</v>
      </c>
      <c r="E183" s="75">
        <v>38006.148000000001</v>
      </c>
      <c r="F183" s="75">
        <v>294747.06199999998</v>
      </c>
      <c r="G183" s="75">
        <v>5822.4340000000002</v>
      </c>
      <c r="H183" s="75">
        <v>0</v>
      </c>
      <c r="I183" s="75">
        <v>117.574</v>
      </c>
      <c r="J183" s="75">
        <v>25.850999999999999</v>
      </c>
      <c r="K183" s="75">
        <v>1118.97</v>
      </c>
      <c r="L183" s="76"/>
      <c r="M183" s="75">
        <f t="shared" si="21"/>
        <v>428.67602975</v>
      </c>
      <c r="N183" s="75">
        <f t="shared" si="22"/>
        <v>248.94026940000001</v>
      </c>
      <c r="O183" s="75">
        <f t="shared" si="23"/>
        <v>751.60500809999996</v>
      </c>
      <c r="P183" s="75">
        <f t="shared" si="24"/>
        <v>35.807969100000001</v>
      </c>
      <c r="Q183" s="75">
        <f t="shared" si="25"/>
        <v>0</v>
      </c>
      <c r="R183" s="75">
        <f t="shared" si="27"/>
        <v>0.2704202</v>
      </c>
      <c r="S183" s="75">
        <f t="shared" si="28"/>
        <v>9.1771049999999993E-2</v>
      </c>
      <c r="T183" s="75">
        <f t="shared" si="26"/>
        <v>24.897082500000003</v>
      </c>
      <c r="U183" s="77"/>
      <c r="V183" s="78">
        <f t="shared" si="20"/>
        <v>1490.2885500999998</v>
      </c>
    </row>
    <row r="184" spans="1:22">
      <c r="A184" s="6" t="s">
        <v>41</v>
      </c>
      <c r="B184" s="62">
        <v>18</v>
      </c>
      <c r="C184" s="19" t="s">
        <v>788</v>
      </c>
      <c r="D184" s="74">
        <v>17214.125</v>
      </c>
      <c r="E184" s="75">
        <v>19385.481</v>
      </c>
      <c r="F184" s="75">
        <v>69584.917000000001</v>
      </c>
      <c r="G184" s="75">
        <v>21024.045999999998</v>
      </c>
      <c r="H184" s="75">
        <v>0</v>
      </c>
      <c r="I184" s="75">
        <v>2180.7199999999998</v>
      </c>
      <c r="J184" s="75">
        <v>86.379000000000005</v>
      </c>
      <c r="K184" s="75">
        <v>0</v>
      </c>
      <c r="L184" s="76"/>
      <c r="M184" s="75">
        <f t="shared" si="21"/>
        <v>98.981218749999996</v>
      </c>
      <c r="N184" s="75">
        <f t="shared" si="22"/>
        <v>126.97490055</v>
      </c>
      <c r="O184" s="75">
        <f t="shared" si="23"/>
        <v>177.44153835</v>
      </c>
      <c r="P184" s="75">
        <f t="shared" si="24"/>
        <v>129.29788289999999</v>
      </c>
      <c r="Q184" s="75">
        <f t="shared" si="25"/>
        <v>0</v>
      </c>
      <c r="R184" s="75">
        <f t="shared" si="27"/>
        <v>5.0156559999999999</v>
      </c>
      <c r="S184" s="75">
        <f t="shared" si="28"/>
        <v>0.30664544999999999</v>
      </c>
      <c r="T184" s="75">
        <f t="shared" si="26"/>
        <v>0</v>
      </c>
      <c r="U184" s="77"/>
      <c r="V184" s="78">
        <f t="shared" si="20"/>
        <v>538.01784200000009</v>
      </c>
    </row>
    <row r="185" spans="1:22">
      <c r="A185" s="6" t="s">
        <v>101</v>
      </c>
      <c r="B185" s="62">
        <v>9</v>
      </c>
      <c r="C185" s="19" t="s">
        <v>789</v>
      </c>
      <c r="D185" s="74">
        <v>28822.777999999998</v>
      </c>
      <c r="E185" s="75">
        <v>24830.608</v>
      </c>
      <c r="F185" s="75">
        <v>107737.486</v>
      </c>
      <c r="G185" s="75">
        <v>31527.190999999999</v>
      </c>
      <c r="H185" s="75">
        <v>0</v>
      </c>
      <c r="I185" s="75">
        <v>488.34899999999999</v>
      </c>
      <c r="J185" s="75">
        <v>82.793999999999997</v>
      </c>
      <c r="K185" s="75">
        <v>0</v>
      </c>
      <c r="L185" s="76"/>
      <c r="M185" s="75">
        <f t="shared" si="21"/>
        <v>165.73097349999998</v>
      </c>
      <c r="N185" s="75">
        <f t="shared" si="22"/>
        <v>162.6404824</v>
      </c>
      <c r="O185" s="75">
        <f t="shared" si="23"/>
        <v>274.73058930000002</v>
      </c>
      <c r="P185" s="75">
        <f t="shared" si="24"/>
        <v>193.89222465</v>
      </c>
      <c r="Q185" s="75">
        <f t="shared" si="25"/>
        <v>0</v>
      </c>
      <c r="R185" s="75">
        <f t="shared" si="27"/>
        <v>1.1232027</v>
      </c>
      <c r="S185" s="75">
        <f t="shared" si="28"/>
        <v>0.29391869999999998</v>
      </c>
      <c r="T185" s="75">
        <f t="shared" si="26"/>
        <v>0</v>
      </c>
      <c r="U185" s="77"/>
      <c r="V185" s="78">
        <f t="shared" si="20"/>
        <v>798.41139124999995</v>
      </c>
    </row>
    <row r="186" spans="1:22">
      <c r="A186" s="6" t="s">
        <v>261</v>
      </c>
      <c r="B186" s="62">
        <v>6</v>
      </c>
      <c r="C186" s="19" t="s">
        <v>790</v>
      </c>
      <c r="D186" s="74">
        <v>69985.441000000006</v>
      </c>
      <c r="E186" s="75">
        <v>25775.163</v>
      </c>
      <c r="F186" s="75">
        <v>155228.38200000001</v>
      </c>
      <c r="G186" s="75">
        <v>25542.835999999999</v>
      </c>
      <c r="H186" s="75">
        <v>0</v>
      </c>
      <c r="I186" s="75">
        <v>2227.1640000000002</v>
      </c>
      <c r="J186" s="75">
        <v>139.77799999999999</v>
      </c>
      <c r="K186" s="75">
        <v>0</v>
      </c>
      <c r="L186" s="76"/>
      <c r="M186" s="75">
        <f t="shared" si="21"/>
        <v>402.41628575000004</v>
      </c>
      <c r="N186" s="75">
        <f t="shared" si="22"/>
        <v>168.82731765</v>
      </c>
      <c r="O186" s="75">
        <f t="shared" si="23"/>
        <v>395.83237410000004</v>
      </c>
      <c r="P186" s="75">
        <f t="shared" si="24"/>
        <v>157.08844139999999</v>
      </c>
      <c r="Q186" s="75">
        <f t="shared" si="25"/>
        <v>0</v>
      </c>
      <c r="R186" s="75">
        <f t="shared" si="27"/>
        <v>5.1224772000000005</v>
      </c>
      <c r="S186" s="75">
        <f t="shared" si="28"/>
        <v>0.49621189999999993</v>
      </c>
      <c r="T186" s="75">
        <f t="shared" si="26"/>
        <v>0</v>
      </c>
      <c r="U186" s="77"/>
      <c r="V186" s="78">
        <f t="shared" si="20"/>
        <v>1129.7831080000001</v>
      </c>
    </row>
    <row r="187" spans="1:22">
      <c r="A187" s="6" t="s">
        <v>245</v>
      </c>
      <c r="B187" s="62">
        <v>19</v>
      </c>
      <c r="C187" s="19" t="s">
        <v>791</v>
      </c>
      <c r="D187" s="74">
        <v>33115.116999999998</v>
      </c>
      <c r="E187" s="75">
        <v>13311.213</v>
      </c>
      <c r="F187" s="75">
        <v>22826.92</v>
      </c>
      <c r="G187" s="75">
        <v>31213.948</v>
      </c>
      <c r="H187" s="75">
        <v>0</v>
      </c>
      <c r="I187" s="75">
        <v>279.51900000000001</v>
      </c>
      <c r="J187" s="75">
        <v>17.850000000000001</v>
      </c>
      <c r="K187" s="75">
        <v>33.311</v>
      </c>
      <c r="L187" s="76"/>
      <c r="M187" s="75">
        <f t="shared" si="21"/>
        <v>190.41192274999997</v>
      </c>
      <c r="N187" s="75">
        <f t="shared" si="22"/>
        <v>87.188445150000007</v>
      </c>
      <c r="O187" s="75">
        <f t="shared" si="23"/>
        <v>58.208646000000002</v>
      </c>
      <c r="P187" s="75">
        <f t="shared" si="24"/>
        <v>191.96578020000001</v>
      </c>
      <c r="Q187" s="75">
        <f t="shared" si="25"/>
        <v>0</v>
      </c>
      <c r="R187" s="75">
        <f t="shared" si="27"/>
        <v>0.64289370000000001</v>
      </c>
      <c r="S187" s="75">
        <f t="shared" si="28"/>
        <v>6.3367500000000007E-2</v>
      </c>
      <c r="T187" s="75">
        <f t="shared" si="26"/>
        <v>0.74116975000000007</v>
      </c>
      <c r="U187" s="77"/>
      <c r="V187" s="78">
        <f t="shared" si="20"/>
        <v>529.22222505000002</v>
      </c>
    </row>
    <row r="188" spans="1:22">
      <c r="A188" s="6" t="s">
        <v>499</v>
      </c>
      <c r="B188" s="62">
        <v>16</v>
      </c>
      <c r="C188" s="19" t="s">
        <v>792</v>
      </c>
      <c r="D188" s="74">
        <v>17361.811000000002</v>
      </c>
      <c r="E188" s="75">
        <v>5296.1589999999997</v>
      </c>
      <c r="F188" s="75">
        <v>55076.250999999997</v>
      </c>
      <c r="G188" s="75">
        <v>6185.0860000000002</v>
      </c>
      <c r="H188" s="75">
        <v>0</v>
      </c>
      <c r="I188" s="75">
        <v>1647.338</v>
      </c>
      <c r="J188" s="75">
        <v>43.433</v>
      </c>
      <c r="K188" s="75">
        <v>23.324000000000002</v>
      </c>
      <c r="L188" s="76"/>
      <c r="M188" s="75">
        <f t="shared" si="21"/>
        <v>99.830413250000007</v>
      </c>
      <c r="N188" s="75">
        <f t="shared" si="22"/>
        <v>34.689841449999996</v>
      </c>
      <c r="O188" s="75">
        <f t="shared" si="23"/>
        <v>140.44444005</v>
      </c>
      <c r="P188" s="75">
        <f t="shared" si="24"/>
        <v>38.038278900000002</v>
      </c>
      <c r="Q188" s="75">
        <f t="shared" si="25"/>
        <v>0</v>
      </c>
      <c r="R188" s="75">
        <f t="shared" si="27"/>
        <v>3.7888774000000001</v>
      </c>
      <c r="S188" s="75">
        <f t="shared" si="28"/>
        <v>0.15418715</v>
      </c>
      <c r="T188" s="75">
        <f t="shared" si="26"/>
        <v>0.51895900000000006</v>
      </c>
      <c r="U188" s="77"/>
      <c r="V188" s="78">
        <f t="shared" si="20"/>
        <v>317.46499720000003</v>
      </c>
    </row>
    <row r="189" spans="1:22">
      <c r="A189" s="6" t="s">
        <v>45</v>
      </c>
      <c r="B189" s="62">
        <v>13</v>
      </c>
      <c r="C189" s="19" t="s">
        <v>793</v>
      </c>
      <c r="D189" s="74">
        <v>18912.886999999999</v>
      </c>
      <c r="E189" s="75">
        <v>15302.546</v>
      </c>
      <c r="F189" s="75">
        <v>92614.085999999996</v>
      </c>
      <c r="G189" s="75">
        <v>12009.727000000001</v>
      </c>
      <c r="H189" s="75">
        <v>0</v>
      </c>
      <c r="I189" s="75">
        <v>222.196</v>
      </c>
      <c r="J189" s="75">
        <v>51.692999999999998</v>
      </c>
      <c r="K189" s="75">
        <v>36.72</v>
      </c>
      <c r="L189" s="76"/>
      <c r="M189" s="75">
        <f t="shared" si="21"/>
        <v>108.74910025</v>
      </c>
      <c r="N189" s="75">
        <f t="shared" si="22"/>
        <v>100.2316763</v>
      </c>
      <c r="O189" s="75">
        <f t="shared" si="23"/>
        <v>236.16591930000001</v>
      </c>
      <c r="P189" s="75">
        <f t="shared" si="24"/>
        <v>73.859821050000008</v>
      </c>
      <c r="Q189" s="75">
        <f t="shared" si="25"/>
        <v>0</v>
      </c>
      <c r="R189" s="75">
        <f t="shared" si="27"/>
        <v>0.51105080000000003</v>
      </c>
      <c r="S189" s="75">
        <f t="shared" si="28"/>
        <v>0.18351014999999996</v>
      </c>
      <c r="T189" s="75">
        <f t="shared" si="26"/>
        <v>0.81702000000000008</v>
      </c>
      <c r="U189" s="77"/>
      <c r="V189" s="78">
        <f t="shared" si="20"/>
        <v>520.51809785</v>
      </c>
    </row>
    <row r="190" spans="1:22">
      <c r="A190" s="6" t="s">
        <v>557</v>
      </c>
      <c r="B190" s="62">
        <v>10</v>
      </c>
      <c r="C190" s="19" t="s">
        <v>794</v>
      </c>
      <c r="D190" s="74">
        <v>160889.33300000001</v>
      </c>
      <c r="E190" s="75">
        <v>54520.555</v>
      </c>
      <c r="F190" s="75">
        <v>424315.88099999999</v>
      </c>
      <c r="G190" s="75">
        <v>46178.125999999997</v>
      </c>
      <c r="H190" s="75">
        <v>0</v>
      </c>
      <c r="I190" s="75">
        <v>7370.01</v>
      </c>
      <c r="J190" s="75">
        <v>226.83</v>
      </c>
      <c r="K190" s="75">
        <v>11.891999999999999</v>
      </c>
      <c r="L190" s="76"/>
      <c r="M190" s="75">
        <f t="shared" si="21"/>
        <v>925.11366475000011</v>
      </c>
      <c r="N190" s="75">
        <f t="shared" si="22"/>
        <v>357.10963525</v>
      </c>
      <c r="O190" s="75">
        <f t="shared" si="23"/>
        <v>1082.0054965500001</v>
      </c>
      <c r="P190" s="75">
        <f t="shared" si="24"/>
        <v>283.99547489999998</v>
      </c>
      <c r="Q190" s="75">
        <f t="shared" si="25"/>
        <v>0</v>
      </c>
      <c r="R190" s="75">
        <f t="shared" si="27"/>
        <v>16.951022999999999</v>
      </c>
      <c r="S190" s="75">
        <f t="shared" si="28"/>
        <v>0.80524649999999998</v>
      </c>
      <c r="T190" s="75">
        <f t="shared" si="26"/>
        <v>0.26459700000000003</v>
      </c>
      <c r="U190" s="77"/>
      <c r="V190" s="78">
        <f t="shared" si="20"/>
        <v>2666.2451379499998</v>
      </c>
    </row>
    <row r="191" spans="1:22">
      <c r="A191" s="6" t="s">
        <v>95</v>
      </c>
      <c r="B191" s="62">
        <v>11</v>
      </c>
      <c r="C191" s="19" t="s">
        <v>795</v>
      </c>
      <c r="D191" s="74">
        <v>21227.203000000001</v>
      </c>
      <c r="E191" s="75">
        <v>21481.276999999998</v>
      </c>
      <c r="F191" s="75">
        <v>98452.773000000001</v>
      </c>
      <c r="G191" s="75">
        <v>28017.589</v>
      </c>
      <c r="H191" s="75">
        <v>0</v>
      </c>
      <c r="I191" s="75">
        <v>888.55399999999997</v>
      </c>
      <c r="J191" s="75">
        <v>84.691999999999993</v>
      </c>
      <c r="K191" s="75">
        <v>87.888000000000005</v>
      </c>
      <c r="L191" s="76"/>
      <c r="M191" s="75">
        <f t="shared" si="21"/>
        <v>122.05641725000001</v>
      </c>
      <c r="N191" s="75">
        <f t="shared" si="22"/>
        <v>140.70236434999998</v>
      </c>
      <c r="O191" s="75">
        <f t="shared" si="23"/>
        <v>251.05457115000002</v>
      </c>
      <c r="P191" s="75">
        <f t="shared" si="24"/>
        <v>172.30817235000001</v>
      </c>
      <c r="Q191" s="75">
        <f t="shared" si="25"/>
        <v>0</v>
      </c>
      <c r="R191" s="75">
        <f t="shared" si="27"/>
        <v>2.0436741999999999</v>
      </c>
      <c r="S191" s="75">
        <f t="shared" si="28"/>
        <v>0.3006566</v>
      </c>
      <c r="T191" s="75">
        <f t="shared" si="26"/>
        <v>1.9555080000000002</v>
      </c>
      <c r="U191" s="77"/>
      <c r="V191" s="78">
        <f t="shared" si="20"/>
        <v>690.42136390000019</v>
      </c>
    </row>
    <row r="192" spans="1:22">
      <c r="A192" s="6" t="s">
        <v>595</v>
      </c>
      <c r="B192" s="62">
        <v>15</v>
      </c>
      <c r="C192" s="19" t="s">
        <v>796</v>
      </c>
      <c r="D192" s="74">
        <v>331319.19900000002</v>
      </c>
      <c r="E192" s="75">
        <v>46858.953999999998</v>
      </c>
      <c r="F192" s="75">
        <v>416344.12800000003</v>
      </c>
      <c r="G192" s="75">
        <v>16376.722</v>
      </c>
      <c r="H192" s="75">
        <v>0</v>
      </c>
      <c r="I192" s="75">
        <v>7033.1689999999999</v>
      </c>
      <c r="J192" s="75">
        <v>439.541</v>
      </c>
      <c r="K192" s="75">
        <v>679.55100000000004</v>
      </c>
      <c r="L192" s="76"/>
      <c r="M192" s="75">
        <f t="shared" si="21"/>
        <v>1905.08539425</v>
      </c>
      <c r="N192" s="75">
        <f t="shared" si="22"/>
        <v>306.9261487</v>
      </c>
      <c r="O192" s="75">
        <f t="shared" si="23"/>
        <v>1061.6775264</v>
      </c>
      <c r="P192" s="75">
        <f t="shared" si="24"/>
        <v>100.7168403</v>
      </c>
      <c r="Q192" s="75">
        <f t="shared" si="25"/>
        <v>0</v>
      </c>
      <c r="R192" s="75">
        <f t="shared" si="27"/>
        <v>16.176288700000001</v>
      </c>
      <c r="S192" s="75">
        <f t="shared" si="28"/>
        <v>1.5603705499999998</v>
      </c>
      <c r="T192" s="75">
        <f t="shared" si="26"/>
        <v>15.120009750000003</v>
      </c>
      <c r="U192" s="77"/>
      <c r="V192" s="78">
        <f t="shared" si="20"/>
        <v>3407.2625786499998</v>
      </c>
    </row>
    <row r="193" spans="1:22">
      <c r="A193" s="6" t="s">
        <v>345</v>
      </c>
      <c r="B193" s="62">
        <v>15</v>
      </c>
      <c r="C193" s="19" t="s">
        <v>797</v>
      </c>
      <c r="D193" s="74">
        <v>114522.303</v>
      </c>
      <c r="E193" s="75">
        <v>19499.484</v>
      </c>
      <c r="F193" s="75">
        <v>260888.71900000001</v>
      </c>
      <c r="G193" s="75">
        <v>11809.66</v>
      </c>
      <c r="H193" s="75">
        <v>0</v>
      </c>
      <c r="I193" s="75">
        <v>4022.694</v>
      </c>
      <c r="J193" s="75">
        <v>258.96899999999999</v>
      </c>
      <c r="K193" s="75">
        <v>4.173</v>
      </c>
      <c r="L193" s="76"/>
      <c r="M193" s="75">
        <f t="shared" si="21"/>
        <v>658.50324224999997</v>
      </c>
      <c r="N193" s="75">
        <f t="shared" si="22"/>
        <v>127.7216202</v>
      </c>
      <c r="O193" s="75">
        <f t="shared" si="23"/>
        <v>665.26623345000007</v>
      </c>
      <c r="P193" s="75">
        <f t="shared" si="24"/>
        <v>72.629408999999995</v>
      </c>
      <c r="Q193" s="75">
        <f t="shared" si="25"/>
        <v>0</v>
      </c>
      <c r="R193" s="75">
        <f t="shared" si="27"/>
        <v>9.2521962000000002</v>
      </c>
      <c r="S193" s="75">
        <f t="shared" si="28"/>
        <v>0.91933994999999991</v>
      </c>
      <c r="T193" s="75">
        <f t="shared" si="26"/>
        <v>9.2849250000000008E-2</v>
      </c>
      <c r="U193" s="77"/>
      <c r="V193" s="78">
        <f t="shared" si="20"/>
        <v>1534.3848902999998</v>
      </c>
    </row>
    <row r="194" spans="1:22">
      <c r="A194" s="6" t="s">
        <v>271</v>
      </c>
      <c r="B194" s="62">
        <v>13</v>
      </c>
      <c r="C194" s="19" t="s">
        <v>798</v>
      </c>
      <c r="D194" s="74">
        <v>23645.703000000001</v>
      </c>
      <c r="E194" s="75">
        <v>17310.474999999999</v>
      </c>
      <c r="F194" s="75">
        <v>81081.523000000001</v>
      </c>
      <c r="G194" s="75">
        <v>16597.93</v>
      </c>
      <c r="H194" s="75">
        <v>0</v>
      </c>
      <c r="I194" s="75">
        <v>1505.933</v>
      </c>
      <c r="J194" s="75">
        <v>127.18600000000001</v>
      </c>
      <c r="K194" s="75">
        <v>24</v>
      </c>
      <c r="L194" s="76"/>
      <c r="M194" s="75">
        <f t="shared" si="21"/>
        <v>135.96279225000001</v>
      </c>
      <c r="N194" s="75">
        <f t="shared" si="22"/>
        <v>113.38361125</v>
      </c>
      <c r="O194" s="75">
        <f t="shared" si="23"/>
        <v>206.75788365000002</v>
      </c>
      <c r="P194" s="75">
        <f t="shared" si="24"/>
        <v>102.0772695</v>
      </c>
      <c r="Q194" s="75">
        <f t="shared" si="25"/>
        <v>0</v>
      </c>
      <c r="R194" s="75">
        <f t="shared" si="27"/>
        <v>3.4636458999999999</v>
      </c>
      <c r="S194" s="75">
        <f t="shared" si="28"/>
        <v>0.45151029999999998</v>
      </c>
      <c r="T194" s="75">
        <f t="shared" si="26"/>
        <v>0.53400000000000003</v>
      </c>
      <c r="U194" s="77"/>
      <c r="V194" s="78">
        <f t="shared" si="20"/>
        <v>562.6307128499999</v>
      </c>
    </row>
    <row r="195" spans="1:22">
      <c r="A195" s="6" t="s">
        <v>485</v>
      </c>
      <c r="B195" s="62">
        <v>6</v>
      </c>
      <c r="C195" s="19" t="s">
        <v>799</v>
      </c>
      <c r="D195" s="74">
        <v>266803.33100000001</v>
      </c>
      <c r="E195" s="75">
        <v>98487.167000000001</v>
      </c>
      <c r="F195" s="75">
        <v>581703.90599999996</v>
      </c>
      <c r="G195" s="75">
        <v>5822.7809999999999</v>
      </c>
      <c r="H195" s="75">
        <v>0</v>
      </c>
      <c r="I195" s="75">
        <v>10679.609</v>
      </c>
      <c r="J195" s="75">
        <v>45.113</v>
      </c>
      <c r="K195" s="75">
        <v>564.66600000000005</v>
      </c>
      <c r="L195" s="76"/>
      <c r="M195" s="75">
        <f t="shared" si="21"/>
        <v>1534.11915325</v>
      </c>
      <c r="N195" s="75">
        <f t="shared" si="22"/>
        <v>645.09094385000003</v>
      </c>
      <c r="O195" s="75">
        <f t="shared" si="23"/>
        <v>1483.3449602999999</v>
      </c>
      <c r="P195" s="75">
        <f t="shared" si="24"/>
        <v>35.810103150000003</v>
      </c>
      <c r="Q195" s="75">
        <f t="shared" si="25"/>
        <v>0</v>
      </c>
      <c r="R195" s="75">
        <f t="shared" si="27"/>
        <v>24.5631007</v>
      </c>
      <c r="S195" s="75">
        <f t="shared" si="28"/>
        <v>0.16015114999999999</v>
      </c>
      <c r="T195" s="75">
        <f t="shared" si="26"/>
        <v>12.563818500000002</v>
      </c>
      <c r="U195" s="77"/>
      <c r="V195" s="78">
        <f t="shared" si="20"/>
        <v>3735.6522308999997</v>
      </c>
    </row>
    <row r="196" spans="1:22">
      <c r="A196" s="6" t="s">
        <v>377</v>
      </c>
      <c r="B196" s="62">
        <v>12</v>
      </c>
      <c r="C196" s="19" t="s">
        <v>800</v>
      </c>
      <c r="D196" s="74">
        <v>15842.91</v>
      </c>
      <c r="E196" s="75">
        <v>20200.251</v>
      </c>
      <c r="F196" s="75">
        <v>86488.73</v>
      </c>
      <c r="G196" s="75">
        <v>19885.07</v>
      </c>
      <c r="H196" s="75">
        <v>0</v>
      </c>
      <c r="I196" s="75">
        <v>1353.604</v>
      </c>
      <c r="J196" s="75">
        <v>141.22200000000001</v>
      </c>
      <c r="K196" s="75">
        <v>0</v>
      </c>
      <c r="L196" s="76"/>
      <c r="M196" s="75">
        <f t="shared" si="21"/>
        <v>91.096732500000002</v>
      </c>
      <c r="N196" s="75">
        <f t="shared" si="22"/>
        <v>132.31164405000001</v>
      </c>
      <c r="O196" s="75">
        <f t="shared" si="23"/>
        <v>220.54626150000001</v>
      </c>
      <c r="P196" s="75">
        <f t="shared" si="24"/>
        <v>122.29318050000001</v>
      </c>
      <c r="Q196" s="75">
        <f t="shared" si="25"/>
        <v>0</v>
      </c>
      <c r="R196" s="75">
        <f t="shared" si="27"/>
        <v>3.1132892000000001</v>
      </c>
      <c r="S196" s="75">
        <f t="shared" si="28"/>
        <v>0.50133810000000001</v>
      </c>
      <c r="T196" s="75">
        <f t="shared" si="26"/>
        <v>0</v>
      </c>
      <c r="U196" s="77"/>
      <c r="V196" s="78">
        <f t="shared" si="20"/>
        <v>569.86244585000009</v>
      </c>
    </row>
    <row r="197" spans="1:22">
      <c r="A197" s="6" t="s">
        <v>31</v>
      </c>
      <c r="B197" s="62">
        <v>4</v>
      </c>
      <c r="C197" s="19" t="s">
        <v>801</v>
      </c>
      <c r="D197" s="74">
        <v>10300.403</v>
      </c>
      <c r="E197" s="75">
        <v>9020.6299999999992</v>
      </c>
      <c r="F197" s="75">
        <v>51825.211000000003</v>
      </c>
      <c r="G197" s="75">
        <v>12483.433999999999</v>
      </c>
      <c r="H197" s="75">
        <v>0</v>
      </c>
      <c r="I197" s="75">
        <v>167.45599999999999</v>
      </c>
      <c r="J197" s="75">
        <v>46.581000000000003</v>
      </c>
      <c r="K197" s="75">
        <v>0</v>
      </c>
      <c r="L197" s="76"/>
      <c r="M197" s="75">
        <f t="shared" si="21"/>
        <v>59.227317249999999</v>
      </c>
      <c r="N197" s="75">
        <f t="shared" si="22"/>
        <v>59.085126499999994</v>
      </c>
      <c r="O197" s="75">
        <f t="shared" si="23"/>
        <v>132.15428805000002</v>
      </c>
      <c r="P197" s="75">
        <f t="shared" si="24"/>
        <v>76.773119100000002</v>
      </c>
      <c r="Q197" s="75">
        <f t="shared" si="25"/>
        <v>0</v>
      </c>
      <c r="R197" s="75">
        <f t="shared" si="27"/>
        <v>0.38514879999999996</v>
      </c>
      <c r="S197" s="75">
        <f t="shared" si="28"/>
        <v>0.16536255</v>
      </c>
      <c r="T197" s="75">
        <f t="shared" si="26"/>
        <v>0</v>
      </c>
      <c r="U197" s="77"/>
      <c r="V197" s="78">
        <f t="shared" si="20"/>
        <v>327.79036225000004</v>
      </c>
    </row>
    <row r="198" spans="1:22">
      <c r="A198" s="6" t="s">
        <v>307</v>
      </c>
      <c r="B198" s="62">
        <v>4</v>
      </c>
      <c r="C198" s="19" t="s">
        <v>802</v>
      </c>
      <c r="D198" s="74">
        <v>1073397.9269999999</v>
      </c>
      <c r="E198" s="75">
        <v>453648.321</v>
      </c>
      <c r="F198" s="75">
        <v>2147904.2209999999</v>
      </c>
      <c r="G198" s="75">
        <v>73170.034</v>
      </c>
      <c r="H198" s="75">
        <v>0</v>
      </c>
      <c r="I198" s="75">
        <v>22894.692999999999</v>
      </c>
      <c r="J198" s="75">
        <v>4418.7330000000002</v>
      </c>
      <c r="K198" s="75">
        <v>10185.766</v>
      </c>
      <c r="L198" s="76"/>
      <c r="M198" s="75">
        <f t="shared" si="21"/>
        <v>6172.0380802499994</v>
      </c>
      <c r="N198" s="75">
        <f t="shared" si="22"/>
        <v>2971.3965025500002</v>
      </c>
      <c r="O198" s="75">
        <f t="shared" si="23"/>
        <v>5477.1557635500003</v>
      </c>
      <c r="P198" s="75">
        <f t="shared" si="24"/>
        <v>449.9957091</v>
      </c>
      <c r="Q198" s="75">
        <f t="shared" si="25"/>
        <v>0</v>
      </c>
      <c r="R198" s="75">
        <f t="shared" si="27"/>
        <v>52.657793899999994</v>
      </c>
      <c r="S198" s="75">
        <f t="shared" si="28"/>
        <v>15.686502149999999</v>
      </c>
      <c r="T198" s="75">
        <f t="shared" si="26"/>
        <v>226.63329350000001</v>
      </c>
      <c r="U198" s="77"/>
      <c r="V198" s="78">
        <f t="shared" si="20"/>
        <v>15365.563644999998</v>
      </c>
    </row>
    <row r="199" spans="1:22">
      <c r="A199" s="6" t="s">
        <v>29</v>
      </c>
      <c r="B199" s="62">
        <v>1</v>
      </c>
      <c r="C199" s="19" t="s">
        <v>803</v>
      </c>
      <c r="D199" s="74">
        <v>13662.44</v>
      </c>
      <c r="E199" s="75">
        <v>44215.627</v>
      </c>
      <c r="F199" s="75">
        <v>126953.621</v>
      </c>
      <c r="G199" s="75">
        <v>7792.866</v>
      </c>
      <c r="H199" s="75">
        <v>0</v>
      </c>
      <c r="I199" s="75">
        <v>389.76400000000001</v>
      </c>
      <c r="J199" s="75">
        <v>173.02699999999999</v>
      </c>
      <c r="K199" s="75">
        <v>399.42200000000003</v>
      </c>
      <c r="L199" s="76"/>
      <c r="M199" s="75">
        <f t="shared" si="21"/>
        <v>78.559030000000007</v>
      </c>
      <c r="N199" s="75">
        <f t="shared" si="22"/>
        <v>289.61235685000003</v>
      </c>
      <c r="O199" s="75">
        <f t="shared" si="23"/>
        <v>323.73173355</v>
      </c>
      <c r="P199" s="75">
        <f t="shared" si="24"/>
        <v>47.926125900000002</v>
      </c>
      <c r="Q199" s="75">
        <f t="shared" si="25"/>
        <v>0</v>
      </c>
      <c r="R199" s="75">
        <f t="shared" si="27"/>
        <v>0.89645719999999995</v>
      </c>
      <c r="S199" s="75">
        <f t="shared" si="28"/>
        <v>0.61424584999999998</v>
      </c>
      <c r="T199" s="75">
        <f t="shared" si="26"/>
        <v>8.8871395000000017</v>
      </c>
      <c r="U199" s="77"/>
      <c r="V199" s="78">
        <f t="shared" si="20"/>
        <v>750.22708884999997</v>
      </c>
    </row>
    <row r="200" spans="1:22">
      <c r="A200" s="6" t="s">
        <v>211</v>
      </c>
      <c r="B200" s="62">
        <v>19</v>
      </c>
      <c r="C200" s="19" t="s">
        <v>804</v>
      </c>
      <c r="D200" s="74">
        <v>19511.315999999999</v>
      </c>
      <c r="E200" s="75">
        <v>22889.191999999999</v>
      </c>
      <c r="F200" s="75">
        <v>65854.611000000004</v>
      </c>
      <c r="G200" s="75">
        <v>45012.498</v>
      </c>
      <c r="H200" s="75">
        <v>0</v>
      </c>
      <c r="I200" s="75">
        <v>246.023</v>
      </c>
      <c r="J200" s="75">
        <v>105.389</v>
      </c>
      <c r="K200" s="75">
        <v>0</v>
      </c>
      <c r="L200" s="76"/>
      <c r="M200" s="75">
        <f t="shared" si="21"/>
        <v>112.19006699999998</v>
      </c>
      <c r="N200" s="75">
        <f t="shared" si="22"/>
        <v>149.92420759999999</v>
      </c>
      <c r="O200" s="75">
        <f t="shared" si="23"/>
        <v>167.92925805000002</v>
      </c>
      <c r="P200" s="75">
        <f t="shared" si="24"/>
        <v>276.82686269999999</v>
      </c>
      <c r="Q200" s="75">
        <f t="shared" si="25"/>
        <v>0</v>
      </c>
      <c r="R200" s="75">
        <f t="shared" si="27"/>
        <v>0.56585289999999999</v>
      </c>
      <c r="S200" s="75">
        <f t="shared" si="28"/>
        <v>0.37413094999999996</v>
      </c>
      <c r="T200" s="75">
        <f t="shared" si="26"/>
        <v>0</v>
      </c>
      <c r="U200" s="77"/>
      <c r="V200" s="78">
        <f t="shared" si="20"/>
        <v>707.81037919999994</v>
      </c>
    </row>
    <row r="201" spans="1:22">
      <c r="A201" s="6" t="s">
        <v>241</v>
      </c>
      <c r="B201" s="62">
        <v>17</v>
      </c>
      <c r="C201" s="19" t="s">
        <v>805</v>
      </c>
      <c r="D201" s="74">
        <v>71762.145999999993</v>
      </c>
      <c r="E201" s="75">
        <v>48050.542000000001</v>
      </c>
      <c r="F201" s="75">
        <v>163713.07500000001</v>
      </c>
      <c r="G201" s="75">
        <v>85151.392999999996</v>
      </c>
      <c r="H201" s="75">
        <v>0</v>
      </c>
      <c r="I201" s="75">
        <v>6009.2250000000004</v>
      </c>
      <c r="J201" s="75">
        <v>93.043000000000006</v>
      </c>
      <c r="K201" s="75">
        <v>474.65699999999998</v>
      </c>
      <c r="L201" s="76"/>
      <c r="M201" s="75">
        <f t="shared" si="21"/>
        <v>412.63233949999994</v>
      </c>
      <c r="N201" s="75">
        <f t="shared" si="22"/>
        <v>314.7310501</v>
      </c>
      <c r="O201" s="75">
        <f t="shared" si="23"/>
        <v>417.46834125000004</v>
      </c>
      <c r="P201" s="75">
        <f t="shared" si="24"/>
        <v>523.68106694999994</v>
      </c>
      <c r="Q201" s="75">
        <f t="shared" si="25"/>
        <v>0</v>
      </c>
      <c r="R201" s="75">
        <f t="shared" si="27"/>
        <v>13.821217500000001</v>
      </c>
      <c r="S201" s="75">
        <f t="shared" si="28"/>
        <v>0.33030264999999998</v>
      </c>
      <c r="T201" s="75">
        <f t="shared" si="26"/>
        <v>10.561118250000002</v>
      </c>
      <c r="U201" s="77"/>
      <c r="V201" s="78">
        <f t="shared" si="20"/>
        <v>1693.2254362000001</v>
      </c>
    </row>
    <row r="202" spans="1:22">
      <c r="A202" s="6" t="s">
        <v>353</v>
      </c>
      <c r="B202" s="62">
        <v>1</v>
      </c>
      <c r="C202" s="19" t="s">
        <v>806</v>
      </c>
      <c r="D202" s="74">
        <v>7192.8069999999998</v>
      </c>
      <c r="E202" s="75">
        <v>5459.6710000000003</v>
      </c>
      <c r="F202" s="75">
        <v>44645.773999999998</v>
      </c>
      <c r="G202" s="75">
        <v>5189.9319999999998</v>
      </c>
      <c r="H202" s="75">
        <v>0</v>
      </c>
      <c r="I202" s="75">
        <v>241.22</v>
      </c>
      <c r="J202" s="75">
        <v>10.167</v>
      </c>
      <c r="K202" s="75">
        <v>43.832999999999998</v>
      </c>
      <c r="L202" s="76"/>
      <c r="M202" s="75">
        <f t="shared" si="21"/>
        <v>41.358640250000001</v>
      </c>
      <c r="N202" s="75">
        <f t="shared" si="22"/>
        <v>35.76084505</v>
      </c>
      <c r="O202" s="75">
        <f t="shared" si="23"/>
        <v>113.8467237</v>
      </c>
      <c r="P202" s="75">
        <f t="shared" si="24"/>
        <v>31.9180818</v>
      </c>
      <c r="Q202" s="75">
        <f t="shared" si="25"/>
        <v>0</v>
      </c>
      <c r="R202" s="75">
        <f t="shared" si="27"/>
        <v>0.55480600000000002</v>
      </c>
      <c r="S202" s="75">
        <f t="shared" si="28"/>
        <v>3.6092849999999996E-2</v>
      </c>
      <c r="T202" s="75">
        <f t="shared" si="26"/>
        <v>0.97528425000000007</v>
      </c>
      <c r="U202" s="77"/>
      <c r="V202" s="78">
        <f t="shared" ref="V202:V265" si="29">SUM(M202:T202)</f>
        <v>224.45047389999999</v>
      </c>
    </row>
    <row r="203" spans="1:22">
      <c r="A203" s="6" t="s">
        <v>275</v>
      </c>
      <c r="B203" s="62">
        <v>6</v>
      </c>
      <c r="C203" s="19" t="s">
        <v>807</v>
      </c>
      <c r="D203" s="74">
        <v>18798.516</v>
      </c>
      <c r="E203" s="75">
        <v>9409.2649999999994</v>
      </c>
      <c r="F203" s="75">
        <v>58595.673000000003</v>
      </c>
      <c r="G203" s="75">
        <v>9003.6360000000004</v>
      </c>
      <c r="H203" s="75">
        <v>0</v>
      </c>
      <c r="I203" s="75">
        <v>315.89499999999998</v>
      </c>
      <c r="J203" s="75">
        <v>11.148999999999999</v>
      </c>
      <c r="K203" s="75">
        <v>0</v>
      </c>
      <c r="L203" s="76"/>
      <c r="M203" s="75">
        <f t="shared" ref="M203:M267" si="30">0.5*(D203)*($M$9/100)</f>
        <v>108.09146699999999</v>
      </c>
      <c r="N203" s="75">
        <f t="shared" ref="N203:N267" si="31">0.5*(E203)*($N$9/100)</f>
        <v>61.630685749999998</v>
      </c>
      <c r="O203" s="75">
        <f t="shared" ref="O203:O266" si="32">0.5*F203*($O$9/100)</f>
        <v>149.41896615000002</v>
      </c>
      <c r="P203" s="75">
        <f t="shared" ref="P203:P267" si="33">0.5*G203*($P$9/100)</f>
        <v>55.372361400000003</v>
      </c>
      <c r="Q203" s="75">
        <f t="shared" ref="Q203:Q267" si="34">0.5*H203*($Q$9/100)</f>
        <v>0</v>
      </c>
      <c r="R203" s="75">
        <f t="shared" si="27"/>
        <v>0.7265585</v>
      </c>
      <c r="S203" s="75">
        <f t="shared" si="28"/>
        <v>3.9578949999999995E-2</v>
      </c>
      <c r="T203" s="75">
        <f t="shared" ref="T203:T267" si="35">0.5*K203*($T$9/100)</f>
        <v>0</v>
      </c>
      <c r="U203" s="77"/>
      <c r="V203" s="78">
        <f t="shared" si="29"/>
        <v>375.27961775000006</v>
      </c>
    </row>
    <row r="204" spans="1:22">
      <c r="A204" s="6" t="s">
        <v>133</v>
      </c>
      <c r="B204" s="62">
        <v>18</v>
      </c>
      <c r="C204" s="19" t="s">
        <v>808</v>
      </c>
      <c r="D204" s="74">
        <v>14542.6</v>
      </c>
      <c r="E204" s="75">
        <v>16586.259999999998</v>
      </c>
      <c r="F204" s="75">
        <v>54676.366999999998</v>
      </c>
      <c r="G204" s="75">
        <v>27030.795999999998</v>
      </c>
      <c r="H204" s="75">
        <v>0</v>
      </c>
      <c r="I204" s="75">
        <v>1752.1010000000001</v>
      </c>
      <c r="J204" s="75">
        <v>25.390999999999998</v>
      </c>
      <c r="K204" s="75">
        <v>0</v>
      </c>
      <c r="L204" s="76"/>
      <c r="M204" s="75">
        <f t="shared" si="30"/>
        <v>83.619950000000003</v>
      </c>
      <c r="N204" s="75">
        <f t="shared" si="31"/>
        <v>108.64000299999999</v>
      </c>
      <c r="O204" s="75">
        <f t="shared" si="32"/>
        <v>139.42473585000002</v>
      </c>
      <c r="P204" s="75">
        <f t="shared" si="33"/>
        <v>166.23939540000001</v>
      </c>
      <c r="Q204" s="75">
        <f t="shared" si="34"/>
        <v>0</v>
      </c>
      <c r="R204" s="75">
        <f t="shared" ref="R204:R267" si="36">0.5*I204*($R$9/100)</f>
        <v>4.0298322999999998</v>
      </c>
      <c r="S204" s="75">
        <f t="shared" ref="S204:S267" si="37">0.5*(J204*$S$9/100)</f>
        <v>9.0138049999999997E-2</v>
      </c>
      <c r="T204" s="75">
        <f t="shared" si="35"/>
        <v>0</v>
      </c>
      <c r="U204" s="77"/>
      <c r="V204" s="78">
        <f t="shared" si="29"/>
        <v>502.04405460000009</v>
      </c>
    </row>
    <row r="205" spans="1:22">
      <c r="A205" s="6" t="s">
        <v>465</v>
      </c>
      <c r="B205" s="62">
        <v>10</v>
      </c>
      <c r="C205" s="19" t="s">
        <v>809</v>
      </c>
      <c r="D205" s="74">
        <v>15660.304</v>
      </c>
      <c r="E205" s="75">
        <v>68598.971999999994</v>
      </c>
      <c r="F205" s="75">
        <v>64353.91</v>
      </c>
      <c r="G205" s="75">
        <v>77970.623999999996</v>
      </c>
      <c r="H205" s="75">
        <v>0</v>
      </c>
      <c r="I205" s="75">
        <v>367.56599999999997</v>
      </c>
      <c r="J205" s="75">
        <v>94.590999999999994</v>
      </c>
      <c r="K205" s="75">
        <v>414.286</v>
      </c>
      <c r="L205" s="76"/>
      <c r="M205" s="75">
        <f t="shared" si="30"/>
        <v>90.046747999999994</v>
      </c>
      <c r="N205" s="75">
        <f t="shared" si="31"/>
        <v>449.32326659999995</v>
      </c>
      <c r="O205" s="75">
        <f t="shared" si="32"/>
        <v>164.10247050000001</v>
      </c>
      <c r="P205" s="75">
        <f t="shared" si="33"/>
        <v>479.51933759999997</v>
      </c>
      <c r="Q205" s="75">
        <f t="shared" si="34"/>
        <v>0</v>
      </c>
      <c r="R205" s="75">
        <f t="shared" si="36"/>
        <v>0.84540179999999998</v>
      </c>
      <c r="S205" s="75">
        <f t="shared" si="37"/>
        <v>0.33579804999999996</v>
      </c>
      <c r="T205" s="75">
        <f t="shared" si="35"/>
        <v>9.2178635000000018</v>
      </c>
      <c r="U205" s="77"/>
      <c r="V205" s="78">
        <f t="shared" si="29"/>
        <v>1193.3908860499998</v>
      </c>
    </row>
    <row r="206" spans="1:22">
      <c r="A206" s="6" t="s">
        <v>217</v>
      </c>
      <c r="B206" s="62">
        <v>8</v>
      </c>
      <c r="C206" s="19" t="s">
        <v>810</v>
      </c>
      <c r="D206" s="74">
        <v>22630.348000000002</v>
      </c>
      <c r="E206" s="75">
        <v>38265.35</v>
      </c>
      <c r="F206" s="75">
        <v>127275.159</v>
      </c>
      <c r="G206" s="75">
        <v>31629.422999999999</v>
      </c>
      <c r="H206" s="75">
        <v>0</v>
      </c>
      <c r="I206" s="75">
        <v>702.90700000000004</v>
      </c>
      <c r="J206" s="75">
        <v>128.143</v>
      </c>
      <c r="K206" s="75">
        <v>17.097999999999999</v>
      </c>
      <c r="L206" s="76"/>
      <c r="M206" s="75">
        <f t="shared" si="30"/>
        <v>130.12450100000001</v>
      </c>
      <c r="N206" s="75">
        <f t="shared" si="31"/>
        <v>250.63804250000001</v>
      </c>
      <c r="O206" s="75">
        <f t="shared" si="32"/>
        <v>324.55165545</v>
      </c>
      <c r="P206" s="75">
        <f t="shared" si="33"/>
        <v>194.52095144999998</v>
      </c>
      <c r="Q206" s="75">
        <f t="shared" si="34"/>
        <v>0</v>
      </c>
      <c r="R206" s="75">
        <f t="shared" si="36"/>
        <v>1.6166861000000001</v>
      </c>
      <c r="S206" s="75">
        <f t="shared" si="37"/>
        <v>0.45490764999999994</v>
      </c>
      <c r="T206" s="75">
        <f t="shared" si="35"/>
        <v>0.3804305</v>
      </c>
      <c r="U206" s="77"/>
      <c r="V206" s="78">
        <f t="shared" si="29"/>
        <v>902.28717465</v>
      </c>
    </row>
    <row r="207" spans="1:22">
      <c r="A207" s="6" t="s">
        <v>375</v>
      </c>
      <c r="B207" s="62">
        <v>17</v>
      </c>
      <c r="C207" s="19" t="s">
        <v>811</v>
      </c>
      <c r="D207" s="74">
        <v>122493.32</v>
      </c>
      <c r="E207" s="75">
        <v>9595.2109999999993</v>
      </c>
      <c r="F207" s="75">
        <v>75558.180999999997</v>
      </c>
      <c r="G207" s="75">
        <v>10657.450999999999</v>
      </c>
      <c r="H207" s="75">
        <v>0</v>
      </c>
      <c r="I207" s="75">
        <v>315.84100000000001</v>
      </c>
      <c r="J207" s="75">
        <v>91.89</v>
      </c>
      <c r="K207" s="75">
        <v>2.4630000000000001</v>
      </c>
      <c r="L207" s="76"/>
      <c r="M207" s="75">
        <f t="shared" si="30"/>
        <v>704.33659</v>
      </c>
      <c r="N207" s="75">
        <f t="shared" si="31"/>
        <v>62.848632049999999</v>
      </c>
      <c r="O207" s="75">
        <f t="shared" si="32"/>
        <v>192.67336155000001</v>
      </c>
      <c r="P207" s="75">
        <f t="shared" si="33"/>
        <v>65.543323649999991</v>
      </c>
      <c r="Q207" s="75">
        <f t="shared" si="34"/>
        <v>0</v>
      </c>
      <c r="R207" s="75">
        <f t="shared" si="36"/>
        <v>0.72643429999999998</v>
      </c>
      <c r="S207" s="75">
        <f t="shared" si="37"/>
        <v>0.32620949999999999</v>
      </c>
      <c r="T207" s="75">
        <f t="shared" si="35"/>
        <v>5.480175000000001E-2</v>
      </c>
      <c r="U207" s="77"/>
      <c r="V207" s="78">
        <f t="shared" si="29"/>
        <v>1026.5093528</v>
      </c>
    </row>
    <row r="208" spans="1:22">
      <c r="A208" s="6" t="s">
        <v>149</v>
      </c>
      <c r="B208" s="62">
        <v>17</v>
      </c>
      <c r="C208" s="19" t="s">
        <v>812</v>
      </c>
      <c r="D208" s="74">
        <v>29435.111000000001</v>
      </c>
      <c r="E208" s="75">
        <v>14933.755999999999</v>
      </c>
      <c r="F208" s="75">
        <v>114884.368</v>
      </c>
      <c r="G208" s="75">
        <v>17161.687999999998</v>
      </c>
      <c r="H208" s="75">
        <v>0</v>
      </c>
      <c r="I208" s="75">
        <v>1842.443</v>
      </c>
      <c r="J208" s="75">
        <v>60.853999999999999</v>
      </c>
      <c r="K208" s="75">
        <v>220.20599999999999</v>
      </c>
      <c r="L208" s="76"/>
      <c r="M208" s="75">
        <f t="shared" si="30"/>
        <v>169.25188825000001</v>
      </c>
      <c r="N208" s="75">
        <f t="shared" si="31"/>
        <v>97.816101799999998</v>
      </c>
      <c r="O208" s="75">
        <f t="shared" si="32"/>
        <v>292.95513840000001</v>
      </c>
      <c r="P208" s="75">
        <f t="shared" si="33"/>
        <v>105.54438119999999</v>
      </c>
      <c r="Q208" s="75">
        <f t="shared" si="34"/>
        <v>0</v>
      </c>
      <c r="R208" s="75">
        <f t="shared" si="36"/>
        <v>4.2376189000000002</v>
      </c>
      <c r="S208" s="75">
        <f t="shared" si="37"/>
        <v>0.21603169999999999</v>
      </c>
      <c r="T208" s="75">
        <f t="shared" si="35"/>
        <v>4.8995835000000003</v>
      </c>
      <c r="U208" s="77"/>
      <c r="V208" s="78">
        <f t="shared" si="29"/>
        <v>674.92074375000004</v>
      </c>
    </row>
    <row r="209" spans="1:22">
      <c r="A209" s="6" t="s">
        <v>587</v>
      </c>
      <c r="B209" s="62">
        <v>17</v>
      </c>
      <c r="C209" s="19" t="s">
        <v>813</v>
      </c>
      <c r="D209" s="74">
        <v>25746.905999999999</v>
      </c>
      <c r="E209" s="75">
        <v>4362.8119999999999</v>
      </c>
      <c r="F209" s="75">
        <v>31586.346000000001</v>
      </c>
      <c r="G209" s="75">
        <v>5981.7870000000003</v>
      </c>
      <c r="H209" s="75">
        <v>0</v>
      </c>
      <c r="I209" s="75">
        <v>433.28199999999998</v>
      </c>
      <c r="J209" s="75">
        <v>18.475999999999999</v>
      </c>
      <c r="K209" s="75">
        <v>5.1070000000000002</v>
      </c>
      <c r="L209" s="76"/>
      <c r="M209" s="75">
        <f t="shared" si="30"/>
        <v>148.04470949999998</v>
      </c>
      <c r="N209" s="75">
        <f t="shared" si="31"/>
        <v>28.5764186</v>
      </c>
      <c r="O209" s="75">
        <f t="shared" si="32"/>
        <v>80.545182300000008</v>
      </c>
      <c r="P209" s="75">
        <f t="shared" si="33"/>
        <v>36.787990050000005</v>
      </c>
      <c r="Q209" s="75">
        <f t="shared" si="34"/>
        <v>0</v>
      </c>
      <c r="R209" s="75">
        <f t="shared" si="36"/>
        <v>0.9965485999999999</v>
      </c>
      <c r="S209" s="75">
        <f t="shared" si="37"/>
        <v>6.558979999999999E-2</v>
      </c>
      <c r="T209" s="75">
        <f t="shared" si="35"/>
        <v>0.11363075000000002</v>
      </c>
      <c r="U209" s="77"/>
      <c r="V209" s="78">
        <f t="shared" si="29"/>
        <v>295.13006960000001</v>
      </c>
    </row>
    <row r="210" spans="1:22">
      <c r="A210" s="6" t="s">
        <v>135</v>
      </c>
      <c r="B210" s="62">
        <v>2</v>
      </c>
      <c r="C210" s="19" t="s">
        <v>814</v>
      </c>
      <c r="D210" s="74">
        <v>7465.33</v>
      </c>
      <c r="E210" s="75">
        <v>10335.171</v>
      </c>
      <c r="F210" s="75">
        <v>47928.822999999997</v>
      </c>
      <c r="G210" s="75">
        <v>15927.725</v>
      </c>
      <c r="H210" s="75">
        <v>0</v>
      </c>
      <c r="I210" s="75">
        <v>294.00700000000001</v>
      </c>
      <c r="J210" s="75">
        <v>50.988</v>
      </c>
      <c r="K210" s="75">
        <v>33.768999999999998</v>
      </c>
      <c r="L210" s="76"/>
      <c r="M210" s="75">
        <f t="shared" si="30"/>
        <v>42.925647499999997</v>
      </c>
      <c r="N210" s="75">
        <f t="shared" si="31"/>
        <v>67.695370050000008</v>
      </c>
      <c r="O210" s="75">
        <f t="shared" si="32"/>
        <v>122.21849865</v>
      </c>
      <c r="P210" s="75">
        <f t="shared" si="33"/>
        <v>97.955508750000007</v>
      </c>
      <c r="Q210" s="75">
        <f t="shared" si="34"/>
        <v>0</v>
      </c>
      <c r="R210" s="75">
        <f t="shared" si="36"/>
        <v>0.67621609999999999</v>
      </c>
      <c r="S210" s="75">
        <f t="shared" si="37"/>
        <v>0.18100739999999998</v>
      </c>
      <c r="T210" s="75">
        <f t="shared" si="35"/>
        <v>0.75136025000000006</v>
      </c>
      <c r="U210" s="77"/>
      <c r="V210" s="78">
        <f t="shared" si="29"/>
        <v>332.40360869999995</v>
      </c>
    </row>
    <row r="211" spans="1:22">
      <c r="A211" s="6" t="s">
        <v>405</v>
      </c>
      <c r="B211" s="62">
        <v>6</v>
      </c>
      <c r="C211" s="19" t="s">
        <v>815</v>
      </c>
      <c r="D211" s="74">
        <v>45574.321000000004</v>
      </c>
      <c r="E211" s="75">
        <v>65228.889000000003</v>
      </c>
      <c r="F211" s="75">
        <v>164790.43599999999</v>
      </c>
      <c r="G211" s="75">
        <v>62348.351000000002</v>
      </c>
      <c r="H211" s="75">
        <v>0</v>
      </c>
      <c r="I211" s="75">
        <v>6002.7269999999999</v>
      </c>
      <c r="J211" s="75">
        <v>129.09399999999999</v>
      </c>
      <c r="K211" s="75">
        <v>31.175999999999998</v>
      </c>
      <c r="L211" s="76"/>
      <c r="M211" s="75">
        <f t="shared" si="30"/>
        <v>262.05234575000003</v>
      </c>
      <c r="N211" s="75">
        <f t="shared" si="31"/>
        <v>427.24922295000005</v>
      </c>
      <c r="O211" s="75">
        <f t="shared" si="32"/>
        <v>420.21561179999998</v>
      </c>
      <c r="P211" s="75">
        <f t="shared" si="33"/>
        <v>383.44235865000002</v>
      </c>
      <c r="Q211" s="75">
        <f t="shared" si="34"/>
        <v>0</v>
      </c>
      <c r="R211" s="75">
        <f t="shared" si="36"/>
        <v>13.806272099999999</v>
      </c>
      <c r="S211" s="75">
        <f t="shared" si="37"/>
        <v>0.45828369999999991</v>
      </c>
      <c r="T211" s="75">
        <f t="shared" si="35"/>
        <v>0.693666</v>
      </c>
      <c r="U211" s="77"/>
      <c r="V211" s="78">
        <f t="shared" si="29"/>
        <v>1507.9177609499998</v>
      </c>
    </row>
    <row r="212" spans="1:22">
      <c r="A212" s="6" t="s">
        <v>301</v>
      </c>
      <c r="B212" s="62">
        <v>2</v>
      </c>
      <c r="C212" s="19" t="s">
        <v>816</v>
      </c>
      <c r="D212" s="74">
        <v>72308.066999999995</v>
      </c>
      <c r="E212" s="75">
        <v>23028.185000000001</v>
      </c>
      <c r="F212" s="75">
        <v>189641.56</v>
      </c>
      <c r="G212" s="75">
        <v>20064.690999999999</v>
      </c>
      <c r="H212" s="75">
        <v>0</v>
      </c>
      <c r="I212" s="75">
        <v>2758.3409999999999</v>
      </c>
      <c r="J212" s="75">
        <v>152.99600000000001</v>
      </c>
      <c r="K212" s="75">
        <v>0</v>
      </c>
      <c r="L212" s="76"/>
      <c r="M212" s="75">
        <f t="shared" si="30"/>
        <v>415.77138524999998</v>
      </c>
      <c r="N212" s="75">
        <f t="shared" si="31"/>
        <v>150.83461175000002</v>
      </c>
      <c r="O212" s="75">
        <f t="shared" si="32"/>
        <v>483.58597800000001</v>
      </c>
      <c r="P212" s="75">
        <f t="shared" si="33"/>
        <v>123.39784965</v>
      </c>
      <c r="Q212" s="75">
        <f t="shared" si="34"/>
        <v>0</v>
      </c>
      <c r="R212" s="75">
        <f t="shared" si="36"/>
        <v>6.3441842999999993</v>
      </c>
      <c r="S212" s="75">
        <f t="shared" si="37"/>
        <v>0.54313580000000006</v>
      </c>
      <c r="T212" s="75">
        <f t="shared" si="35"/>
        <v>0</v>
      </c>
      <c r="U212" s="77"/>
      <c r="V212" s="78">
        <f t="shared" si="29"/>
        <v>1180.47714475</v>
      </c>
    </row>
    <row r="213" spans="1:22">
      <c r="A213" s="6" t="s">
        <v>463</v>
      </c>
      <c r="B213" s="62">
        <v>1</v>
      </c>
      <c r="C213" s="19" t="s">
        <v>817</v>
      </c>
      <c r="D213" s="74">
        <v>467404.56800000003</v>
      </c>
      <c r="E213" s="75">
        <v>458608.783</v>
      </c>
      <c r="F213" s="75">
        <v>1318333.395</v>
      </c>
      <c r="G213" s="75">
        <v>66625.308999999994</v>
      </c>
      <c r="H213" s="75">
        <v>0</v>
      </c>
      <c r="I213" s="75">
        <v>3469.5929999999998</v>
      </c>
      <c r="J213" s="75">
        <v>966.30200000000002</v>
      </c>
      <c r="K213" s="75">
        <v>40.942999999999998</v>
      </c>
      <c r="L213" s="76"/>
      <c r="M213" s="75">
        <f t="shared" si="30"/>
        <v>2687.576266</v>
      </c>
      <c r="N213" s="75">
        <f t="shared" si="31"/>
        <v>3003.8875286500001</v>
      </c>
      <c r="O213" s="75">
        <f t="shared" si="32"/>
        <v>3361.7501572500005</v>
      </c>
      <c r="P213" s="75">
        <f t="shared" si="33"/>
        <v>409.74565034999995</v>
      </c>
      <c r="Q213" s="75">
        <f t="shared" si="34"/>
        <v>0</v>
      </c>
      <c r="R213" s="75">
        <f t="shared" si="36"/>
        <v>7.9800638999999993</v>
      </c>
      <c r="S213" s="75">
        <f t="shared" si="37"/>
        <v>3.4303721</v>
      </c>
      <c r="T213" s="75">
        <f t="shared" si="35"/>
        <v>0.91098175000000003</v>
      </c>
      <c r="U213" s="77"/>
      <c r="V213" s="78">
        <f t="shared" si="29"/>
        <v>9475.2810200000004</v>
      </c>
    </row>
    <row r="214" spans="1:22">
      <c r="A214" s="6" t="s">
        <v>439</v>
      </c>
      <c r="B214" s="62">
        <v>17</v>
      </c>
      <c r="C214" s="19" t="s">
        <v>818</v>
      </c>
      <c r="D214" s="74">
        <v>246322.67</v>
      </c>
      <c r="E214" s="75">
        <v>65844.282000000007</v>
      </c>
      <c r="F214" s="75">
        <v>612670.74199999997</v>
      </c>
      <c r="G214" s="75">
        <v>12908.284</v>
      </c>
      <c r="H214" s="75">
        <v>0</v>
      </c>
      <c r="I214" s="75">
        <v>8261.8160000000007</v>
      </c>
      <c r="J214" s="75">
        <v>532.36800000000005</v>
      </c>
      <c r="K214" s="75">
        <v>1441.923</v>
      </c>
      <c r="L214" s="76"/>
      <c r="M214" s="75">
        <f t="shared" si="30"/>
        <v>1416.3553525</v>
      </c>
      <c r="N214" s="75">
        <f t="shared" si="31"/>
        <v>431.28004710000005</v>
      </c>
      <c r="O214" s="75">
        <f t="shared" si="32"/>
        <v>1562.3103920999999</v>
      </c>
      <c r="P214" s="75">
        <f t="shared" si="33"/>
        <v>79.385946599999997</v>
      </c>
      <c r="Q214" s="75">
        <f t="shared" si="34"/>
        <v>0</v>
      </c>
      <c r="R214" s="75">
        <f t="shared" si="36"/>
        <v>19.002176800000001</v>
      </c>
      <c r="S214" s="75">
        <f t="shared" si="37"/>
        <v>1.8899064000000001</v>
      </c>
      <c r="T214" s="75">
        <f t="shared" si="35"/>
        <v>32.082786750000004</v>
      </c>
      <c r="U214" s="77"/>
      <c r="V214" s="78">
        <f t="shared" si="29"/>
        <v>3542.3066082500004</v>
      </c>
    </row>
    <row r="215" spans="1:22">
      <c r="A215" s="6" t="s">
        <v>585</v>
      </c>
      <c r="B215" s="62">
        <v>2</v>
      </c>
      <c r="C215" s="19" t="s">
        <v>819</v>
      </c>
      <c r="D215" s="74">
        <v>317521.99099999998</v>
      </c>
      <c r="E215" s="75">
        <v>142872.79500000001</v>
      </c>
      <c r="F215" s="75">
        <v>692196.13</v>
      </c>
      <c r="G215" s="75">
        <v>1440.6020000000001</v>
      </c>
      <c r="H215" s="75">
        <v>0</v>
      </c>
      <c r="I215" s="75">
        <v>8.4589999999999996</v>
      </c>
      <c r="J215" s="75">
        <v>0</v>
      </c>
      <c r="K215" s="75">
        <v>2856.03</v>
      </c>
      <c r="L215" s="76"/>
      <c r="M215" s="75">
        <f t="shared" si="30"/>
        <v>1825.7514482499998</v>
      </c>
      <c r="N215" s="75">
        <f t="shared" si="31"/>
        <v>935.81680725000012</v>
      </c>
      <c r="O215" s="75">
        <f t="shared" si="32"/>
        <v>1765.1001315000001</v>
      </c>
      <c r="P215" s="75">
        <f t="shared" si="33"/>
        <v>8.8597023000000004</v>
      </c>
      <c r="Q215" s="75">
        <f t="shared" si="34"/>
        <v>0</v>
      </c>
      <c r="R215" s="75">
        <f t="shared" si="36"/>
        <v>1.9455699999999999E-2</v>
      </c>
      <c r="S215" s="75">
        <f t="shared" si="37"/>
        <v>0</v>
      </c>
      <c r="T215" s="75">
        <f t="shared" si="35"/>
        <v>63.546667500000012</v>
      </c>
      <c r="U215" s="77"/>
      <c r="V215" s="78">
        <f t="shared" si="29"/>
        <v>4599.0942125000001</v>
      </c>
    </row>
    <row r="216" spans="1:22">
      <c r="A216" s="6" t="s">
        <v>583</v>
      </c>
      <c r="B216" s="62">
        <v>10</v>
      </c>
      <c r="C216" s="19" t="s">
        <v>820</v>
      </c>
      <c r="D216" s="74">
        <v>36735.055999999997</v>
      </c>
      <c r="E216" s="75">
        <v>29179.008000000002</v>
      </c>
      <c r="F216" s="75">
        <v>76203.577000000005</v>
      </c>
      <c r="G216" s="75">
        <v>35737.845000000001</v>
      </c>
      <c r="H216" s="75">
        <v>0</v>
      </c>
      <c r="I216" s="75">
        <v>509.11099999999999</v>
      </c>
      <c r="J216" s="75">
        <v>69.953000000000003</v>
      </c>
      <c r="K216" s="75">
        <v>0</v>
      </c>
      <c r="L216" s="76"/>
      <c r="M216" s="75">
        <f t="shared" si="30"/>
        <v>211.22657199999998</v>
      </c>
      <c r="N216" s="75">
        <f t="shared" si="31"/>
        <v>191.12250240000003</v>
      </c>
      <c r="O216" s="75">
        <f t="shared" si="32"/>
        <v>194.31912135000002</v>
      </c>
      <c r="P216" s="75">
        <f t="shared" si="33"/>
        <v>219.78774675</v>
      </c>
      <c r="Q216" s="75">
        <f t="shared" si="34"/>
        <v>0</v>
      </c>
      <c r="R216" s="75">
        <f t="shared" si="36"/>
        <v>1.1709552999999999</v>
      </c>
      <c r="S216" s="75">
        <f t="shared" si="37"/>
        <v>0.24833315</v>
      </c>
      <c r="T216" s="75">
        <f t="shared" si="35"/>
        <v>0</v>
      </c>
      <c r="U216" s="77"/>
      <c r="V216" s="78">
        <f t="shared" si="29"/>
        <v>817.87523094999995</v>
      </c>
    </row>
    <row r="217" spans="1:22">
      <c r="A217" s="6" t="s">
        <v>299</v>
      </c>
      <c r="B217" s="62">
        <v>19</v>
      </c>
      <c r="C217" s="19" t="s">
        <v>821</v>
      </c>
      <c r="D217" s="74">
        <v>28713.963</v>
      </c>
      <c r="E217" s="75">
        <v>16511.822</v>
      </c>
      <c r="F217" s="75">
        <v>72585.592999999993</v>
      </c>
      <c r="G217" s="75">
        <v>26856.772000000001</v>
      </c>
      <c r="H217" s="75">
        <v>0</v>
      </c>
      <c r="I217" s="75">
        <v>2295.692</v>
      </c>
      <c r="J217" s="75">
        <v>92.606999999999999</v>
      </c>
      <c r="K217" s="75">
        <v>0</v>
      </c>
      <c r="L217" s="76"/>
      <c r="M217" s="75">
        <f t="shared" si="30"/>
        <v>165.10528725</v>
      </c>
      <c r="N217" s="75">
        <f t="shared" si="31"/>
        <v>108.15243410000001</v>
      </c>
      <c r="O217" s="75">
        <f t="shared" si="32"/>
        <v>185.09326214999999</v>
      </c>
      <c r="P217" s="75">
        <f t="shared" si="33"/>
        <v>165.16914780000002</v>
      </c>
      <c r="Q217" s="75">
        <f t="shared" si="34"/>
        <v>0</v>
      </c>
      <c r="R217" s="75">
        <f t="shared" si="36"/>
        <v>5.2800915999999996</v>
      </c>
      <c r="S217" s="75">
        <f t="shared" si="37"/>
        <v>0.32875484999999999</v>
      </c>
      <c r="T217" s="75">
        <f t="shared" si="35"/>
        <v>0</v>
      </c>
      <c r="U217" s="77"/>
      <c r="V217" s="78">
        <f t="shared" si="29"/>
        <v>629.12897774999999</v>
      </c>
    </row>
    <row r="218" spans="1:22">
      <c r="A218" s="6" t="s">
        <v>449</v>
      </c>
      <c r="B218" s="62">
        <v>4</v>
      </c>
      <c r="C218" s="19" t="s">
        <v>822</v>
      </c>
      <c r="D218" s="74">
        <v>527829.97499999998</v>
      </c>
      <c r="E218" s="75">
        <v>80714.792000000001</v>
      </c>
      <c r="F218" s="75">
        <v>998051.31499999994</v>
      </c>
      <c r="G218" s="75">
        <v>29177.615000000002</v>
      </c>
      <c r="H218" s="75">
        <v>0</v>
      </c>
      <c r="I218" s="75">
        <v>1180.1189999999999</v>
      </c>
      <c r="J218" s="75">
        <v>296.30799999999999</v>
      </c>
      <c r="K218" s="75">
        <v>1653.1859999999999</v>
      </c>
      <c r="L218" s="76"/>
      <c r="M218" s="75">
        <f t="shared" si="30"/>
        <v>3035.02235625</v>
      </c>
      <c r="N218" s="75">
        <f t="shared" si="31"/>
        <v>528.68188759999998</v>
      </c>
      <c r="O218" s="75">
        <f t="shared" si="32"/>
        <v>2545.0308532499998</v>
      </c>
      <c r="P218" s="75">
        <f t="shared" si="33"/>
        <v>179.44233225000002</v>
      </c>
      <c r="Q218" s="75">
        <f t="shared" si="34"/>
        <v>0</v>
      </c>
      <c r="R218" s="75">
        <f t="shared" si="36"/>
        <v>2.7142736999999997</v>
      </c>
      <c r="S218" s="75">
        <f t="shared" si="37"/>
        <v>1.0518934</v>
      </c>
      <c r="T218" s="75">
        <f t="shared" si="35"/>
        <v>36.783388500000001</v>
      </c>
      <c r="U218" s="77"/>
      <c r="V218" s="78">
        <f t="shared" si="29"/>
        <v>6328.7269849499999</v>
      </c>
    </row>
    <row r="219" spans="1:22">
      <c r="A219" s="6" t="s">
        <v>151</v>
      </c>
      <c r="B219" s="62">
        <v>11</v>
      </c>
      <c r="C219" s="19" t="s">
        <v>823</v>
      </c>
      <c r="D219" s="74">
        <v>18089.469000000001</v>
      </c>
      <c r="E219" s="75">
        <v>23136.7</v>
      </c>
      <c r="F219" s="75">
        <v>70204.921000000002</v>
      </c>
      <c r="G219" s="75">
        <v>29310.841</v>
      </c>
      <c r="H219" s="75">
        <v>0</v>
      </c>
      <c r="I219" s="75">
        <v>510.09</v>
      </c>
      <c r="J219" s="75">
        <v>35.621000000000002</v>
      </c>
      <c r="K219" s="75">
        <v>0</v>
      </c>
      <c r="L219" s="76"/>
      <c r="M219" s="75">
        <f t="shared" si="30"/>
        <v>104.01444675</v>
      </c>
      <c r="N219" s="75">
        <f t="shared" si="31"/>
        <v>151.54538500000001</v>
      </c>
      <c r="O219" s="75">
        <f t="shared" si="32"/>
        <v>179.02254855000001</v>
      </c>
      <c r="P219" s="75">
        <f t="shared" si="33"/>
        <v>180.26167215000001</v>
      </c>
      <c r="Q219" s="75">
        <f t="shared" si="34"/>
        <v>0</v>
      </c>
      <c r="R219" s="75">
        <f t="shared" si="36"/>
        <v>1.1732069999999999</v>
      </c>
      <c r="S219" s="75">
        <f t="shared" si="37"/>
        <v>0.12645455</v>
      </c>
      <c r="T219" s="75">
        <f t="shared" si="35"/>
        <v>0</v>
      </c>
      <c r="U219" s="77"/>
      <c r="V219" s="78">
        <f t="shared" si="29"/>
        <v>616.14371400000005</v>
      </c>
    </row>
    <row r="220" spans="1:22">
      <c r="A220" s="6" t="s">
        <v>105</v>
      </c>
      <c r="B220" s="62">
        <v>11</v>
      </c>
      <c r="C220" s="19" t="s">
        <v>824</v>
      </c>
      <c r="D220" s="74">
        <v>8818.6180000000004</v>
      </c>
      <c r="E220" s="75">
        <v>5869.5050000000001</v>
      </c>
      <c r="F220" s="75">
        <v>32407.260999999999</v>
      </c>
      <c r="G220" s="75">
        <v>8594.1319999999996</v>
      </c>
      <c r="H220" s="75">
        <v>0</v>
      </c>
      <c r="I220" s="75">
        <v>1724.0930000000001</v>
      </c>
      <c r="J220" s="75">
        <v>14.827</v>
      </c>
      <c r="K220" s="75">
        <v>0</v>
      </c>
      <c r="L220" s="76"/>
      <c r="M220" s="75">
        <f t="shared" si="30"/>
        <v>50.707053500000001</v>
      </c>
      <c r="N220" s="75">
        <f t="shared" si="31"/>
        <v>38.445257750000003</v>
      </c>
      <c r="O220" s="75">
        <f t="shared" si="32"/>
        <v>82.638515550000008</v>
      </c>
      <c r="P220" s="75">
        <f t="shared" si="33"/>
        <v>52.853911799999999</v>
      </c>
      <c r="Q220" s="75">
        <f t="shared" si="34"/>
        <v>0</v>
      </c>
      <c r="R220" s="75">
        <f t="shared" si="36"/>
        <v>3.9654139000000002</v>
      </c>
      <c r="S220" s="75">
        <f t="shared" si="37"/>
        <v>5.2635849999999998E-2</v>
      </c>
      <c r="T220" s="75">
        <f t="shared" si="35"/>
        <v>0</v>
      </c>
      <c r="U220" s="77"/>
      <c r="V220" s="78">
        <f t="shared" si="29"/>
        <v>228.66278834999997</v>
      </c>
    </row>
    <row r="221" spans="1:22">
      <c r="A221" s="6" t="s">
        <v>581</v>
      </c>
      <c r="B221" s="62">
        <v>9</v>
      </c>
      <c r="C221" s="19" t="s">
        <v>825</v>
      </c>
      <c r="D221" s="74">
        <v>20350.728999999999</v>
      </c>
      <c r="E221" s="75">
        <v>17565.12</v>
      </c>
      <c r="F221" s="75">
        <v>65548.101999999999</v>
      </c>
      <c r="G221" s="75">
        <v>15408.33</v>
      </c>
      <c r="H221" s="75">
        <v>0</v>
      </c>
      <c r="I221" s="75">
        <v>399.48099999999999</v>
      </c>
      <c r="J221" s="75">
        <v>75.430000000000007</v>
      </c>
      <c r="K221" s="75">
        <v>0</v>
      </c>
      <c r="L221" s="76"/>
      <c r="M221" s="75">
        <f t="shared" si="30"/>
        <v>117.01669174999999</v>
      </c>
      <c r="N221" s="75">
        <f t="shared" si="31"/>
        <v>115.051536</v>
      </c>
      <c r="O221" s="75">
        <f t="shared" si="32"/>
        <v>167.1476601</v>
      </c>
      <c r="P221" s="75">
        <f t="shared" si="33"/>
        <v>94.761229499999999</v>
      </c>
      <c r="Q221" s="75">
        <f t="shared" si="34"/>
        <v>0</v>
      </c>
      <c r="R221" s="75">
        <f t="shared" si="36"/>
        <v>0.91880629999999996</v>
      </c>
      <c r="S221" s="75">
        <f t="shared" si="37"/>
        <v>0.26777650000000003</v>
      </c>
      <c r="T221" s="75">
        <f t="shared" si="35"/>
        <v>0</v>
      </c>
      <c r="U221" s="77"/>
      <c r="V221" s="78">
        <f t="shared" si="29"/>
        <v>495.16370015000001</v>
      </c>
    </row>
    <row r="222" spans="1:22">
      <c r="A222" s="6" t="s">
        <v>177</v>
      </c>
      <c r="B222" s="62">
        <v>17</v>
      </c>
      <c r="C222" s="19" t="s">
        <v>826</v>
      </c>
      <c r="D222" s="74">
        <v>21506.67</v>
      </c>
      <c r="E222" s="75">
        <v>6419.3789999999999</v>
      </c>
      <c r="F222" s="75">
        <v>56274.506000000001</v>
      </c>
      <c r="G222" s="75">
        <v>6725.85</v>
      </c>
      <c r="H222" s="75">
        <v>0</v>
      </c>
      <c r="I222" s="75">
        <v>4216.7309999999998</v>
      </c>
      <c r="J222" s="75">
        <v>252.03100000000001</v>
      </c>
      <c r="K222" s="75">
        <v>155.80600000000001</v>
      </c>
      <c r="L222" s="76"/>
      <c r="M222" s="75">
        <f t="shared" si="30"/>
        <v>123.66335249999999</v>
      </c>
      <c r="N222" s="75">
        <f t="shared" si="31"/>
        <v>42.04693245</v>
      </c>
      <c r="O222" s="75">
        <f t="shared" si="32"/>
        <v>143.49999030000001</v>
      </c>
      <c r="P222" s="75">
        <f t="shared" si="33"/>
        <v>41.363977500000004</v>
      </c>
      <c r="Q222" s="75">
        <f t="shared" si="34"/>
        <v>0</v>
      </c>
      <c r="R222" s="75">
        <f t="shared" si="36"/>
        <v>9.6984812999999992</v>
      </c>
      <c r="S222" s="75">
        <f t="shared" si="37"/>
        <v>0.89471004999999992</v>
      </c>
      <c r="T222" s="75">
        <f t="shared" si="35"/>
        <v>3.4666835000000007</v>
      </c>
      <c r="U222" s="77"/>
      <c r="V222" s="78">
        <f t="shared" si="29"/>
        <v>364.63412760000006</v>
      </c>
    </row>
    <row r="223" spans="1:22">
      <c r="A223" s="6" t="s">
        <v>483</v>
      </c>
      <c r="B223" s="62">
        <v>5</v>
      </c>
      <c r="C223" s="19" t="s">
        <v>827</v>
      </c>
      <c r="D223" s="74">
        <v>259051.23</v>
      </c>
      <c r="E223" s="75">
        <v>168020.21100000001</v>
      </c>
      <c r="F223" s="75">
        <v>715937.72699999996</v>
      </c>
      <c r="G223" s="75">
        <v>4207.817</v>
      </c>
      <c r="H223" s="75">
        <v>0</v>
      </c>
      <c r="I223" s="75">
        <v>15192.045</v>
      </c>
      <c r="J223" s="75">
        <v>2076.6149999999998</v>
      </c>
      <c r="K223" s="75">
        <v>4928.116</v>
      </c>
      <c r="L223" s="76"/>
      <c r="M223" s="75">
        <f t="shared" si="30"/>
        <v>1489.5445725</v>
      </c>
      <c r="N223" s="75">
        <f t="shared" si="31"/>
        <v>1100.53238205</v>
      </c>
      <c r="O223" s="75">
        <f t="shared" si="32"/>
        <v>1825.64120385</v>
      </c>
      <c r="P223" s="75">
        <f t="shared" si="33"/>
        <v>25.878074550000001</v>
      </c>
      <c r="Q223" s="75">
        <f t="shared" si="34"/>
        <v>0</v>
      </c>
      <c r="R223" s="75">
        <f t="shared" si="36"/>
        <v>34.941703500000003</v>
      </c>
      <c r="S223" s="75">
        <f t="shared" si="37"/>
        <v>7.3719832499999987</v>
      </c>
      <c r="T223" s="75">
        <f t="shared" si="35"/>
        <v>109.65058100000002</v>
      </c>
      <c r="U223" s="77"/>
      <c r="V223" s="78">
        <f t="shared" si="29"/>
        <v>4593.5605006999995</v>
      </c>
    </row>
    <row r="224" spans="1:22">
      <c r="A224" s="6" t="s">
        <v>49</v>
      </c>
      <c r="B224" s="62">
        <v>18</v>
      </c>
      <c r="C224" s="19" t="s">
        <v>828</v>
      </c>
      <c r="D224" s="74">
        <v>6706.4530000000004</v>
      </c>
      <c r="E224" s="75">
        <v>6468.7079999999996</v>
      </c>
      <c r="F224" s="75">
        <v>29373.350999999999</v>
      </c>
      <c r="G224" s="75">
        <v>8313.2039999999997</v>
      </c>
      <c r="H224" s="75">
        <v>0</v>
      </c>
      <c r="I224" s="75">
        <v>89.76</v>
      </c>
      <c r="J224" s="75">
        <v>11.965999999999999</v>
      </c>
      <c r="K224" s="75">
        <v>38.472999999999999</v>
      </c>
      <c r="L224" s="76"/>
      <c r="M224" s="75">
        <f t="shared" si="30"/>
        <v>38.562104750000003</v>
      </c>
      <c r="N224" s="75">
        <f t="shared" si="31"/>
        <v>42.370037400000001</v>
      </c>
      <c r="O224" s="75">
        <f t="shared" si="32"/>
        <v>74.902045049999998</v>
      </c>
      <c r="P224" s="75">
        <f t="shared" si="33"/>
        <v>51.126204600000001</v>
      </c>
      <c r="Q224" s="75">
        <f t="shared" si="34"/>
        <v>0</v>
      </c>
      <c r="R224" s="75">
        <f t="shared" si="36"/>
        <v>0.20644800000000002</v>
      </c>
      <c r="S224" s="75">
        <f t="shared" si="37"/>
        <v>4.2479299999999991E-2</v>
      </c>
      <c r="T224" s="75">
        <f t="shared" si="35"/>
        <v>0.85602425000000004</v>
      </c>
      <c r="U224" s="77"/>
      <c r="V224" s="78">
        <f t="shared" si="29"/>
        <v>208.06534334999998</v>
      </c>
    </row>
    <row r="225" spans="1:22">
      <c r="A225" s="6" t="s">
        <v>329</v>
      </c>
      <c r="B225" s="62">
        <v>19</v>
      </c>
      <c r="C225" s="19" t="s">
        <v>829</v>
      </c>
      <c r="D225" s="74">
        <v>765090.72699999996</v>
      </c>
      <c r="E225" s="75">
        <v>274333.696</v>
      </c>
      <c r="F225" s="75">
        <v>1726754.07</v>
      </c>
      <c r="G225" s="75">
        <v>65477.951999999997</v>
      </c>
      <c r="H225" s="75">
        <v>0</v>
      </c>
      <c r="I225" s="75">
        <v>47617.62</v>
      </c>
      <c r="J225" s="75">
        <v>483.38299999999998</v>
      </c>
      <c r="K225" s="75">
        <v>437.22</v>
      </c>
      <c r="L225" s="76"/>
      <c r="M225" s="75">
        <f t="shared" si="30"/>
        <v>4399.2716802499999</v>
      </c>
      <c r="N225" s="75">
        <f t="shared" si="31"/>
        <v>1796.8857088</v>
      </c>
      <c r="O225" s="75">
        <f t="shared" si="32"/>
        <v>4403.2228785000007</v>
      </c>
      <c r="P225" s="75">
        <f t="shared" si="33"/>
        <v>402.68940479999998</v>
      </c>
      <c r="Q225" s="75">
        <f t="shared" si="34"/>
        <v>0</v>
      </c>
      <c r="R225" s="75">
        <f t="shared" si="36"/>
        <v>109.520526</v>
      </c>
      <c r="S225" s="75">
        <f t="shared" si="37"/>
        <v>1.7160096499999997</v>
      </c>
      <c r="T225" s="75">
        <f t="shared" si="35"/>
        <v>9.7281450000000014</v>
      </c>
      <c r="U225" s="77"/>
      <c r="V225" s="78">
        <f t="shared" si="29"/>
        <v>11123.034352999999</v>
      </c>
    </row>
    <row r="226" spans="1:22">
      <c r="A226" s="6" t="s">
        <v>413</v>
      </c>
      <c r="B226" s="62">
        <v>9</v>
      </c>
      <c r="C226" s="19" t="s">
        <v>830</v>
      </c>
      <c r="D226" s="74">
        <v>13452.620999999999</v>
      </c>
      <c r="E226" s="75">
        <v>58758.252999999997</v>
      </c>
      <c r="F226" s="75">
        <v>122824.591</v>
      </c>
      <c r="G226" s="75">
        <v>64290.927000000003</v>
      </c>
      <c r="H226" s="75">
        <v>0</v>
      </c>
      <c r="I226" s="75">
        <v>2218.989</v>
      </c>
      <c r="J226" s="75">
        <v>315.84300000000002</v>
      </c>
      <c r="K226" s="75">
        <v>0</v>
      </c>
      <c r="L226" s="76"/>
      <c r="M226" s="75">
        <f t="shared" si="30"/>
        <v>77.352570749999998</v>
      </c>
      <c r="N226" s="75">
        <f t="shared" si="31"/>
        <v>384.86655715000001</v>
      </c>
      <c r="O226" s="75">
        <f t="shared" si="32"/>
        <v>313.20270705000001</v>
      </c>
      <c r="P226" s="75">
        <f t="shared" si="33"/>
        <v>395.38920105000005</v>
      </c>
      <c r="Q226" s="75">
        <f t="shared" si="34"/>
        <v>0</v>
      </c>
      <c r="R226" s="75">
        <f t="shared" si="36"/>
        <v>5.1036747</v>
      </c>
      <c r="S226" s="75">
        <f t="shared" si="37"/>
        <v>1.1212426499999999</v>
      </c>
      <c r="T226" s="75">
        <f t="shared" si="35"/>
        <v>0</v>
      </c>
      <c r="U226" s="77"/>
      <c r="V226" s="78">
        <f t="shared" si="29"/>
        <v>1177.0359533500002</v>
      </c>
    </row>
    <row r="227" spans="1:22">
      <c r="A227" s="6" t="s">
        <v>575</v>
      </c>
      <c r="B227" s="62">
        <v>6</v>
      </c>
      <c r="C227" s="19" t="s">
        <v>831</v>
      </c>
      <c r="D227" s="74">
        <v>26854.804</v>
      </c>
      <c r="E227" s="75">
        <v>45162.025999999998</v>
      </c>
      <c r="F227" s="75">
        <v>107968.357</v>
      </c>
      <c r="G227" s="75">
        <v>49438.440999999999</v>
      </c>
      <c r="H227" s="75">
        <v>0</v>
      </c>
      <c r="I227" s="75">
        <v>1100.2090000000001</v>
      </c>
      <c r="J227" s="75">
        <v>205.35599999999999</v>
      </c>
      <c r="K227" s="75">
        <v>7.65</v>
      </c>
      <c r="L227" s="76"/>
      <c r="M227" s="75">
        <f t="shared" si="30"/>
        <v>154.41512299999999</v>
      </c>
      <c r="N227" s="75">
        <f t="shared" si="31"/>
        <v>295.81127029999999</v>
      </c>
      <c r="O227" s="75">
        <f t="shared" si="32"/>
        <v>275.31931035000002</v>
      </c>
      <c r="P227" s="75">
        <f t="shared" si="33"/>
        <v>304.04641214999998</v>
      </c>
      <c r="Q227" s="75">
        <f t="shared" si="34"/>
        <v>0</v>
      </c>
      <c r="R227" s="75">
        <f t="shared" si="36"/>
        <v>2.5304807</v>
      </c>
      <c r="S227" s="75">
        <f t="shared" si="37"/>
        <v>0.72901379999999993</v>
      </c>
      <c r="T227" s="75">
        <f t="shared" si="35"/>
        <v>0.17021250000000002</v>
      </c>
      <c r="U227" s="77"/>
      <c r="V227" s="78">
        <f t="shared" si="29"/>
        <v>1033.0218227999999</v>
      </c>
    </row>
    <row r="228" spans="1:22">
      <c r="A228" s="6" t="s">
        <v>87</v>
      </c>
      <c r="B228" s="62">
        <v>2</v>
      </c>
      <c r="C228" s="19" t="s">
        <v>832</v>
      </c>
      <c r="D228" s="74">
        <v>39981.5</v>
      </c>
      <c r="E228" s="75">
        <v>24558.156999999999</v>
      </c>
      <c r="F228" s="75">
        <v>175243.139</v>
      </c>
      <c r="G228" s="75">
        <v>2475.9859999999999</v>
      </c>
      <c r="H228" s="75">
        <v>0</v>
      </c>
      <c r="I228" s="75">
        <v>143.39500000000001</v>
      </c>
      <c r="J228" s="75">
        <v>25.047000000000001</v>
      </c>
      <c r="K228" s="75">
        <v>0</v>
      </c>
      <c r="L228" s="76"/>
      <c r="M228" s="75">
        <f t="shared" si="30"/>
        <v>229.89362499999999</v>
      </c>
      <c r="N228" s="75">
        <f t="shared" si="31"/>
        <v>160.85592835</v>
      </c>
      <c r="O228" s="75">
        <f t="shared" si="32"/>
        <v>446.87000445000001</v>
      </c>
      <c r="P228" s="75">
        <f t="shared" si="33"/>
        <v>15.227313899999999</v>
      </c>
      <c r="Q228" s="75">
        <f t="shared" si="34"/>
        <v>0</v>
      </c>
      <c r="R228" s="75">
        <f t="shared" si="36"/>
        <v>0.3298085</v>
      </c>
      <c r="S228" s="75">
        <f t="shared" si="37"/>
        <v>8.8916849999999992E-2</v>
      </c>
      <c r="T228" s="75">
        <f t="shared" si="35"/>
        <v>0</v>
      </c>
      <c r="U228" s="77"/>
      <c r="V228" s="78">
        <f t="shared" si="29"/>
        <v>853.26559705</v>
      </c>
    </row>
    <row r="229" spans="1:22">
      <c r="A229" s="6" t="s">
        <v>17</v>
      </c>
      <c r="B229" s="62">
        <v>12</v>
      </c>
      <c r="C229" s="19" t="s">
        <v>833</v>
      </c>
      <c r="D229" s="74">
        <v>10273.739</v>
      </c>
      <c r="E229" s="75">
        <v>14157.549000000001</v>
      </c>
      <c r="F229" s="75">
        <v>48901.233</v>
      </c>
      <c r="G229" s="75">
        <v>18844.985000000001</v>
      </c>
      <c r="H229" s="75">
        <v>0</v>
      </c>
      <c r="I229" s="75">
        <v>460.42500000000001</v>
      </c>
      <c r="J229" s="75">
        <v>83.224999999999994</v>
      </c>
      <c r="K229" s="75">
        <v>0</v>
      </c>
      <c r="L229" s="76"/>
      <c r="M229" s="75">
        <f t="shared" si="30"/>
        <v>59.07399925</v>
      </c>
      <c r="N229" s="75">
        <f t="shared" si="31"/>
        <v>92.731945950000011</v>
      </c>
      <c r="O229" s="75">
        <f t="shared" si="32"/>
        <v>124.69814415</v>
      </c>
      <c r="P229" s="75">
        <f t="shared" si="33"/>
        <v>115.89665775</v>
      </c>
      <c r="Q229" s="75">
        <f t="shared" si="34"/>
        <v>0</v>
      </c>
      <c r="R229" s="75">
        <f t="shared" si="36"/>
        <v>1.0589774999999999</v>
      </c>
      <c r="S229" s="75">
        <f t="shared" si="37"/>
        <v>0.29544874999999998</v>
      </c>
      <c r="T229" s="75">
        <f t="shared" si="35"/>
        <v>0</v>
      </c>
      <c r="U229" s="77"/>
      <c r="V229" s="78">
        <f t="shared" si="29"/>
        <v>393.75517335000001</v>
      </c>
    </row>
    <row r="230" spans="1:22">
      <c r="A230" s="6" t="s">
        <v>259</v>
      </c>
      <c r="B230" s="62">
        <v>1</v>
      </c>
      <c r="C230" s="19" t="s">
        <v>834</v>
      </c>
      <c r="D230" s="74">
        <v>222759.04199999999</v>
      </c>
      <c r="E230" s="75">
        <v>307900.592</v>
      </c>
      <c r="F230" s="75">
        <v>684538.87899999996</v>
      </c>
      <c r="G230" s="75">
        <v>144351.31099999999</v>
      </c>
      <c r="H230" s="75">
        <v>0</v>
      </c>
      <c r="I230" s="75">
        <v>11331.89</v>
      </c>
      <c r="J230" s="75">
        <v>641.86300000000006</v>
      </c>
      <c r="K230" s="75">
        <v>386.68799999999999</v>
      </c>
      <c r="L230" s="76"/>
      <c r="M230" s="75">
        <f t="shared" si="30"/>
        <v>1280.8644915</v>
      </c>
      <c r="N230" s="75">
        <f t="shared" si="31"/>
        <v>2016.7488776</v>
      </c>
      <c r="O230" s="75">
        <f t="shared" si="32"/>
        <v>1745.5741414500001</v>
      </c>
      <c r="P230" s="75">
        <f t="shared" si="33"/>
        <v>887.76056264999988</v>
      </c>
      <c r="Q230" s="75">
        <f t="shared" si="34"/>
        <v>0</v>
      </c>
      <c r="R230" s="75">
        <f t="shared" si="36"/>
        <v>26.063346999999997</v>
      </c>
      <c r="S230" s="75">
        <f t="shared" si="37"/>
        <v>2.27861365</v>
      </c>
      <c r="T230" s="75">
        <f t="shared" si="35"/>
        <v>8.6038080000000008</v>
      </c>
      <c r="U230" s="77"/>
      <c r="V230" s="78">
        <f t="shared" si="29"/>
        <v>5967.8938418500002</v>
      </c>
    </row>
    <row r="231" spans="1:22">
      <c r="A231" s="6" t="s">
        <v>83</v>
      </c>
      <c r="B231" s="62">
        <v>13</v>
      </c>
      <c r="C231" s="19" t="s">
        <v>835</v>
      </c>
      <c r="D231" s="74">
        <v>90384.569000000003</v>
      </c>
      <c r="E231" s="75">
        <v>41403.438000000002</v>
      </c>
      <c r="F231" s="75">
        <v>237833.18900000001</v>
      </c>
      <c r="G231" s="75">
        <v>34500.745999999999</v>
      </c>
      <c r="H231" s="75">
        <v>0</v>
      </c>
      <c r="I231" s="75">
        <v>3262.71</v>
      </c>
      <c r="J231" s="75">
        <v>241.572</v>
      </c>
      <c r="K231" s="75">
        <v>737.73500000000001</v>
      </c>
      <c r="L231" s="76"/>
      <c r="M231" s="75">
        <f t="shared" si="30"/>
        <v>519.71127175000004</v>
      </c>
      <c r="N231" s="75">
        <f t="shared" si="31"/>
        <v>271.19251890000004</v>
      </c>
      <c r="O231" s="75">
        <f t="shared" si="32"/>
        <v>606.47463195000012</v>
      </c>
      <c r="P231" s="75">
        <f t="shared" si="33"/>
        <v>212.1795879</v>
      </c>
      <c r="Q231" s="75">
        <f t="shared" si="34"/>
        <v>0</v>
      </c>
      <c r="R231" s="75">
        <f t="shared" si="36"/>
        <v>7.5042330000000002</v>
      </c>
      <c r="S231" s="75">
        <f t="shared" si="37"/>
        <v>0.85758060000000003</v>
      </c>
      <c r="T231" s="75">
        <f t="shared" si="35"/>
        <v>16.414603750000001</v>
      </c>
      <c r="U231" s="77"/>
      <c r="V231" s="78">
        <f t="shared" si="29"/>
        <v>1634.3344278500003</v>
      </c>
    </row>
    <row r="232" spans="1:22">
      <c r="A232" s="6" t="s">
        <v>495</v>
      </c>
      <c r="B232" s="62">
        <v>19</v>
      </c>
      <c r="C232" s="19" t="s">
        <v>836</v>
      </c>
      <c r="D232" s="74">
        <v>28505.821</v>
      </c>
      <c r="E232" s="75">
        <v>21452.399000000001</v>
      </c>
      <c r="F232" s="75">
        <v>77765.831999999995</v>
      </c>
      <c r="G232" s="75">
        <v>31577.018</v>
      </c>
      <c r="H232" s="75">
        <v>0</v>
      </c>
      <c r="I232" s="75">
        <v>179.21100000000001</v>
      </c>
      <c r="J232" s="75">
        <v>16.757000000000001</v>
      </c>
      <c r="K232" s="75">
        <v>0</v>
      </c>
      <c r="L232" s="76"/>
      <c r="M232" s="75">
        <f t="shared" si="30"/>
        <v>163.90847074999999</v>
      </c>
      <c r="N232" s="75">
        <f t="shared" si="31"/>
        <v>140.51321345000002</v>
      </c>
      <c r="O232" s="75">
        <f t="shared" si="32"/>
        <v>198.3028716</v>
      </c>
      <c r="P232" s="75">
        <f t="shared" si="33"/>
        <v>194.1986607</v>
      </c>
      <c r="Q232" s="75">
        <f t="shared" si="34"/>
        <v>0</v>
      </c>
      <c r="R232" s="75">
        <f t="shared" si="36"/>
        <v>0.41218530000000003</v>
      </c>
      <c r="S232" s="75">
        <f t="shared" si="37"/>
        <v>5.9487350000000001E-2</v>
      </c>
      <c r="T232" s="75">
        <f t="shared" si="35"/>
        <v>0</v>
      </c>
      <c r="U232" s="77"/>
      <c r="V232" s="78">
        <f t="shared" si="29"/>
        <v>697.39488915000015</v>
      </c>
    </row>
    <row r="233" spans="1:22">
      <c r="A233" s="6" t="s">
        <v>365</v>
      </c>
      <c r="B233" s="62">
        <v>2</v>
      </c>
      <c r="C233" s="19" t="s">
        <v>837</v>
      </c>
      <c r="D233" s="74">
        <v>455258.07</v>
      </c>
      <c r="E233" s="75">
        <v>260970.217</v>
      </c>
      <c r="F233" s="75">
        <v>1318609.875</v>
      </c>
      <c r="G233" s="75">
        <v>140594.70000000001</v>
      </c>
      <c r="H233" s="75">
        <v>0</v>
      </c>
      <c r="I233" s="75">
        <v>6190.0590000000002</v>
      </c>
      <c r="J233" s="75">
        <v>692.92600000000004</v>
      </c>
      <c r="K233" s="75">
        <v>6633.3850000000002</v>
      </c>
      <c r="L233" s="76"/>
      <c r="M233" s="75">
        <f t="shared" si="30"/>
        <v>2617.7339025000001</v>
      </c>
      <c r="N233" s="75">
        <f t="shared" si="31"/>
        <v>1709.35492135</v>
      </c>
      <c r="O233" s="75">
        <f t="shared" si="32"/>
        <v>3362.4551812500004</v>
      </c>
      <c r="P233" s="75">
        <f t="shared" si="33"/>
        <v>864.65740500000004</v>
      </c>
      <c r="Q233" s="75">
        <f t="shared" si="34"/>
        <v>0</v>
      </c>
      <c r="R233" s="75">
        <f t="shared" si="36"/>
        <v>14.2371357</v>
      </c>
      <c r="S233" s="75">
        <f t="shared" si="37"/>
        <v>2.4598873000000001</v>
      </c>
      <c r="T233" s="75">
        <f t="shared" si="35"/>
        <v>147.59281625000003</v>
      </c>
      <c r="U233" s="77"/>
      <c r="V233" s="78">
        <f t="shared" si="29"/>
        <v>8718.4912493499996</v>
      </c>
    </row>
    <row r="234" spans="1:22">
      <c r="A234" s="6" t="s">
        <v>567</v>
      </c>
      <c r="B234" s="62">
        <v>2</v>
      </c>
      <c r="C234" s="19" t="s">
        <v>838</v>
      </c>
      <c r="D234" s="74">
        <v>17202.577000000001</v>
      </c>
      <c r="E234" s="75">
        <v>29925.901000000002</v>
      </c>
      <c r="F234" s="75">
        <v>78205.861999999994</v>
      </c>
      <c r="G234" s="75">
        <v>23172.715</v>
      </c>
      <c r="H234" s="75">
        <v>0</v>
      </c>
      <c r="I234" s="75">
        <v>48.393000000000001</v>
      </c>
      <c r="J234" s="75">
        <v>5.468</v>
      </c>
      <c r="K234" s="75">
        <v>0</v>
      </c>
      <c r="L234" s="76"/>
      <c r="M234" s="75">
        <f t="shared" si="30"/>
        <v>98.914817750000012</v>
      </c>
      <c r="N234" s="75">
        <f t="shared" si="31"/>
        <v>196.01465155000002</v>
      </c>
      <c r="O234" s="75">
        <f t="shared" si="32"/>
        <v>199.42494809999999</v>
      </c>
      <c r="P234" s="75">
        <f t="shared" si="33"/>
        <v>142.51219725000001</v>
      </c>
      <c r="Q234" s="75">
        <f t="shared" si="34"/>
        <v>0</v>
      </c>
      <c r="R234" s="75">
        <f t="shared" si="36"/>
        <v>0.1113039</v>
      </c>
      <c r="S234" s="75">
        <f t="shared" si="37"/>
        <v>1.9411399999999999E-2</v>
      </c>
      <c r="T234" s="75">
        <f t="shared" si="35"/>
        <v>0</v>
      </c>
      <c r="U234" s="77"/>
      <c r="V234" s="78">
        <f t="shared" si="29"/>
        <v>636.99732995000011</v>
      </c>
    </row>
    <row r="235" spans="1:22">
      <c r="A235" s="6" t="s">
        <v>533</v>
      </c>
      <c r="B235" s="62">
        <v>9</v>
      </c>
      <c r="C235" s="19" t="s">
        <v>839</v>
      </c>
      <c r="D235" s="74">
        <v>15893.838</v>
      </c>
      <c r="E235" s="75">
        <v>48589.02</v>
      </c>
      <c r="F235" s="75">
        <v>83779.425000000003</v>
      </c>
      <c r="G235" s="75">
        <v>46183.665999999997</v>
      </c>
      <c r="H235" s="75">
        <v>0</v>
      </c>
      <c r="I235" s="75">
        <v>309.86799999999999</v>
      </c>
      <c r="J235" s="75">
        <v>94.573999999999998</v>
      </c>
      <c r="K235" s="75">
        <v>342.82299999999998</v>
      </c>
      <c r="L235" s="76"/>
      <c r="M235" s="75">
        <f t="shared" si="30"/>
        <v>91.389568499999996</v>
      </c>
      <c r="N235" s="75">
        <f t="shared" si="31"/>
        <v>318.258081</v>
      </c>
      <c r="O235" s="75">
        <f t="shared" si="32"/>
        <v>213.63753375000002</v>
      </c>
      <c r="P235" s="75">
        <f t="shared" si="33"/>
        <v>284.02954590000002</v>
      </c>
      <c r="Q235" s="75">
        <f t="shared" si="34"/>
        <v>0</v>
      </c>
      <c r="R235" s="75">
        <f t="shared" si="36"/>
        <v>0.71269640000000001</v>
      </c>
      <c r="S235" s="75">
        <f t="shared" si="37"/>
        <v>0.33573769999999997</v>
      </c>
      <c r="T235" s="75">
        <f t="shared" si="35"/>
        <v>7.6278117500000002</v>
      </c>
      <c r="U235" s="77"/>
      <c r="V235" s="78">
        <f t="shared" si="29"/>
        <v>915.99097500000005</v>
      </c>
    </row>
    <row r="236" spans="1:22">
      <c r="A236" s="6" t="s">
        <v>525</v>
      </c>
      <c r="B236" s="62">
        <v>10</v>
      </c>
      <c r="C236" s="19" t="s">
        <v>840</v>
      </c>
      <c r="D236" s="74">
        <v>284917.22899999999</v>
      </c>
      <c r="E236" s="75">
        <v>232074.41699999999</v>
      </c>
      <c r="F236" s="75">
        <v>837667.37</v>
      </c>
      <c r="G236" s="75">
        <v>143915.01500000001</v>
      </c>
      <c r="H236" s="75">
        <v>0</v>
      </c>
      <c r="I236" s="75">
        <v>12093.343999999999</v>
      </c>
      <c r="J236" s="75">
        <v>605.59500000000003</v>
      </c>
      <c r="K236" s="75">
        <v>1820.365</v>
      </c>
      <c r="L236" s="76"/>
      <c r="M236" s="75">
        <f t="shared" si="30"/>
        <v>1638.27406675</v>
      </c>
      <c r="N236" s="75">
        <f t="shared" si="31"/>
        <v>1520.0874313500001</v>
      </c>
      <c r="O236" s="75">
        <f t="shared" si="32"/>
        <v>2136.0517935000003</v>
      </c>
      <c r="P236" s="75">
        <f t="shared" si="33"/>
        <v>885.07734225000013</v>
      </c>
      <c r="Q236" s="75">
        <f t="shared" si="34"/>
        <v>0</v>
      </c>
      <c r="R236" s="75">
        <f t="shared" si="36"/>
        <v>27.814691199999999</v>
      </c>
      <c r="S236" s="75">
        <f t="shared" si="37"/>
        <v>2.14986225</v>
      </c>
      <c r="T236" s="75">
        <f t="shared" si="35"/>
        <v>40.503121250000007</v>
      </c>
      <c r="U236" s="77"/>
      <c r="V236" s="78">
        <f t="shared" si="29"/>
        <v>6249.9583085500008</v>
      </c>
    </row>
    <row r="237" spans="1:22">
      <c r="A237" s="6" t="s">
        <v>233</v>
      </c>
      <c r="B237" s="62">
        <v>19</v>
      </c>
      <c r="C237" s="19" t="s">
        <v>841</v>
      </c>
      <c r="D237" s="74">
        <v>9604.2340000000004</v>
      </c>
      <c r="E237" s="75">
        <v>6393.9489999999996</v>
      </c>
      <c r="F237" s="75">
        <v>23238.151999999998</v>
      </c>
      <c r="G237" s="75">
        <v>9773.1939999999995</v>
      </c>
      <c r="H237" s="75">
        <v>0</v>
      </c>
      <c r="I237" s="75">
        <v>113.553</v>
      </c>
      <c r="J237" s="75">
        <v>13.798999999999999</v>
      </c>
      <c r="K237" s="75">
        <v>0</v>
      </c>
      <c r="L237" s="76"/>
      <c r="M237" s="75">
        <f t="shared" si="30"/>
        <v>55.224345499999998</v>
      </c>
      <c r="N237" s="75">
        <f t="shared" si="31"/>
        <v>41.880365949999998</v>
      </c>
      <c r="O237" s="75">
        <f t="shared" si="32"/>
        <v>59.257287599999998</v>
      </c>
      <c r="P237" s="75">
        <f t="shared" si="33"/>
        <v>60.105143099999999</v>
      </c>
      <c r="Q237" s="75">
        <f t="shared" si="34"/>
        <v>0</v>
      </c>
      <c r="R237" s="75">
        <f t="shared" si="36"/>
        <v>0.26117190000000001</v>
      </c>
      <c r="S237" s="75">
        <f t="shared" si="37"/>
        <v>4.8986449999999994E-2</v>
      </c>
      <c r="T237" s="75">
        <f t="shared" si="35"/>
        <v>0</v>
      </c>
      <c r="U237" s="77"/>
      <c r="V237" s="78">
        <f t="shared" si="29"/>
        <v>216.7773005</v>
      </c>
    </row>
    <row r="238" spans="1:22">
      <c r="A238" s="6" t="s">
        <v>403</v>
      </c>
      <c r="B238" s="62">
        <v>14</v>
      </c>
      <c r="C238" s="19" t="s">
        <v>842</v>
      </c>
      <c r="D238" s="74">
        <v>1118970.55</v>
      </c>
      <c r="E238" s="75">
        <v>276679.80599999998</v>
      </c>
      <c r="F238" s="75">
        <v>1808778.2549999999</v>
      </c>
      <c r="G238" s="75">
        <v>17649.944</v>
      </c>
      <c r="H238" s="75">
        <v>0</v>
      </c>
      <c r="I238" s="75">
        <v>9562.509</v>
      </c>
      <c r="J238" s="75">
        <v>512.92100000000005</v>
      </c>
      <c r="K238" s="75">
        <v>9814.2579999999998</v>
      </c>
      <c r="L238" s="76"/>
      <c r="M238" s="75">
        <f t="shared" si="30"/>
        <v>6434.0806625000005</v>
      </c>
      <c r="N238" s="75">
        <f t="shared" si="31"/>
        <v>1812.2527293000001</v>
      </c>
      <c r="O238" s="75">
        <f t="shared" si="32"/>
        <v>4612.3845502499998</v>
      </c>
      <c r="P238" s="75">
        <f t="shared" si="33"/>
        <v>108.5471556</v>
      </c>
      <c r="Q238" s="75">
        <f t="shared" si="34"/>
        <v>0</v>
      </c>
      <c r="R238" s="75">
        <f t="shared" si="36"/>
        <v>21.993770699999999</v>
      </c>
      <c r="S238" s="75">
        <f t="shared" si="37"/>
        <v>1.8208695500000003</v>
      </c>
      <c r="T238" s="75">
        <f t="shared" si="35"/>
        <v>218.36724050000001</v>
      </c>
      <c r="U238" s="77"/>
      <c r="V238" s="78">
        <f t="shared" si="29"/>
        <v>13209.446978399999</v>
      </c>
    </row>
    <row r="239" spans="1:22">
      <c r="A239" s="6" t="s">
        <v>541</v>
      </c>
      <c r="B239" s="62">
        <v>17</v>
      </c>
      <c r="C239" s="19" t="s">
        <v>843</v>
      </c>
      <c r="D239" s="74">
        <v>40598.779000000002</v>
      </c>
      <c r="E239" s="75">
        <v>8265.1059999999998</v>
      </c>
      <c r="F239" s="75">
        <v>106116.182</v>
      </c>
      <c r="G239" s="75">
        <v>4626.67</v>
      </c>
      <c r="H239" s="75">
        <v>0</v>
      </c>
      <c r="I239" s="75">
        <v>1187.4559999999999</v>
      </c>
      <c r="J239" s="75">
        <v>50.277000000000001</v>
      </c>
      <c r="K239" s="75">
        <v>0</v>
      </c>
      <c r="L239" s="76"/>
      <c r="M239" s="75">
        <f t="shared" si="30"/>
        <v>233.44297925000001</v>
      </c>
      <c r="N239" s="75">
        <f t="shared" si="31"/>
        <v>54.136444300000001</v>
      </c>
      <c r="O239" s="75">
        <f t="shared" si="32"/>
        <v>270.59626410000004</v>
      </c>
      <c r="P239" s="75">
        <f t="shared" si="33"/>
        <v>28.454020500000002</v>
      </c>
      <c r="Q239" s="75">
        <f t="shared" si="34"/>
        <v>0</v>
      </c>
      <c r="R239" s="75">
        <f t="shared" si="36"/>
        <v>2.7311487999999997</v>
      </c>
      <c r="S239" s="75">
        <f t="shared" si="37"/>
        <v>0.17848334999999999</v>
      </c>
      <c r="T239" s="75">
        <f t="shared" si="35"/>
        <v>0</v>
      </c>
      <c r="U239" s="77"/>
      <c r="V239" s="78">
        <f t="shared" si="29"/>
        <v>589.53934030000005</v>
      </c>
    </row>
    <row r="240" spans="1:22">
      <c r="A240" s="6" t="s">
        <v>23</v>
      </c>
      <c r="B240" s="62">
        <v>4</v>
      </c>
      <c r="C240" s="19" t="s">
        <v>844</v>
      </c>
      <c r="D240" s="74">
        <v>7334.7879999999996</v>
      </c>
      <c r="E240" s="75">
        <v>13154.343000000001</v>
      </c>
      <c r="F240" s="75">
        <v>32489.143</v>
      </c>
      <c r="G240" s="75">
        <v>16051.477000000001</v>
      </c>
      <c r="H240" s="75">
        <v>0</v>
      </c>
      <c r="I240" s="75">
        <v>441.27300000000002</v>
      </c>
      <c r="J240" s="75">
        <v>25.396000000000001</v>
      </c>
      <c r="K240" s="75">
        <v>0</v>
      </c>
      <c r="L240" s="76"/>
      <c r="M240" s="75">
        <f t="shared" si="30"/>
        <v>42.175030999999997</v>
      </c>
      <c r="N240" s="75">
        <f t="shared" si="31"/>
        <v>86.160946650000014</v>
      </c>
      <c r="O240" s="75">
        <f t="shared" si="32"/>
        <v>82.847314650000001</v>
      </c>
      <c r="P240" s="75">
        <f t="shared" si="33"/>
        <v>98.71658355000001</v>
      </c>
      <c r="Q240" s="75">
        <f t="shared" si="34"/>
        <v>0</v>
      </c>
      <c r="R240" s="75">
        <f t="shared" si="36"/>
        <v>1.0149279</v>
      </c>
      <c r="S240" s="75">
        <f t="shared" si="37"/>
        <v>9.0155799999999994E-2</v>
      </c>
      <c r="T240" s="75">
        <f t="shared" si="35"/>
        <v>0</v>
      </c>
      <c r="U240" s="77"/>
      <c r="V240" s="78">
        <f t="shared" si="29"/>
        <v>311.00495954999997</v>
      </c>
    </row>
    <row r="241" spans="1:22">
      <c r="A241" s="6" t="s">
        <v>297</v>
      </c>
      <c r="B241" s="62">
        <v>17</v>
      </c>
      <c r="C241" s="19" t="s">
        <v>845</v>
      </c>
      <c r="D241" s="74">
        <v>63826.614000000001</v>
      </c>
      <c r="E241" s="75">
        <v>11710.382</v>
      </c>
      <c r="F241" s="75">
        <v>107819.06600000001</v>
      </c>
      <c r="G241" s="75">
        <v>13275.897000000001</v>
      </c>
      <c r="H241" s="75">
        <v>0</v>
      </c>
      <c r="I241" s="75">
        <v>3038.8490000000002</v>
      </c>
      <c r="J241" s="75">
        <v>79.799000000000007</v>
      </c>
      <c r="K241" s="75">
        <v>78.62</v>
      </c>
      <c r="L241" s="76"/>
      <c r="M241" s="75">
        <f t="shared" si="30"/>
        <v>367.00303050000002</v>
      </c>
      <c r="N241" s="75">
        <f t="shared" si="31"/>
        <v>76.703002100000006</v>
      </c>
      <c r="O241" s="75">
        <f t="shared" si="32"/>
        <v>274.93861830000003</v>
      </c>
      <c r="P241" s="75">
        <f t="shared" si="33"/>
        <v>81.646766550000009</v>
      </c>
      <c r="Q241" s="75">
        <f t="shared" si="34"/>
        <v>0</v>
      </c>
      <c r="R241" s="75">
        <f t="shared" si="36"/>
        <v>6.9893527000000004</v>
      </c>
      <c r="S241" s="75">
        <f t="shared" si="37"/>
        <v>0.28328645000000002</v>
      </c>
      <c r="T241" s="75">
        <f t="shared" si="35"/>
        <v>1.7492950000000003</v>
      </c>
      <c r="U241" s="77"/>
      <c r="V241" s="78">
        <f t="shared" si="29"/>
        <v>809.31335160000003</v>
      </c>
    </row>
    <row r="242" spans="1:22">
      <c r="A242" s="6" t="s">
        <v>551</v>
      </c>
      <c r="B242" s="62">
        <v>11</v>
      </c>
      <c r="C242" s="19" t="s">
        <v>846</v>
      </c>
      <c r="D242" s="74">
        <v>185849.10699999999</v>
      </c>
      <c r="E242" s="75">
        <v>81038.053</v>
      </c>
      <c r="F242" s="75">
        <v>534097.41</v>
      </c>
      <c r="G242" s="75">
        <v>14326.222</v>
      </c>
      <c r="H242" s="75">
        <v>0</v>
      </c>
      <c r="I242" s="75">
        <v>1873.2070000000001</v>
      </c>
      <c r="J242" s="75">
        <v>53.908000000000001</v>
      </c>
      <c r="K242" s="75">
        <v>24.568999999999999</v>
      </c>
      <c r="L242" s="76"/>
      <c r="M242" s="75">
        <f t="shared" si="30"/>
        <v>1068.63236525</v>
      </c>
      <c r="N242" s="75">
        <f t="shared" si="31"/>
        <v>530.79924715000004</v>
      </c>
      <c r="O242" s="75">
        <f t="shared" si="32"/>
        <v>1361.9483955000003</v>
      </c>
      <c r="P242" s="75">
        <f t="shared" si="33"/>
        <v>88.106265300000004</v>
      </c>
      <c r="Q242" s="75">
        <f t="shared" si="34"/>
        <v>0</v>
      </c>
      <c r="R242" s="75">
        <f t="shared" si="36"/>
        <v>4.3083761000000003</v>
      </c>
      <c r="S242" s="75">
        <f t="shared" si="37"/>
        <v>0.19137339999999997</v>
      </c>
      <c r="T242" s="75">
        <f t="shared" si="35"/>
        <v>0.54666025000000007</v>
      </c>
      <c r="U242" s="77"/>
      <c r="V242" s="78">
        <f t="shared" si="29"/>
        <v>3054.53268295</v>
      </c>
    </row>
    <row r="243" spans="1:22">
      <c r="A243" s="6" t="s">
        <v>171</v>
      </c>
      <c r="B243" s="62">
        <v>19</v>
      </c>
      <c r="C243" s="19" t="s">
        <v>847</v>
      </c>
      <c r="D243" s="74">
        <v>7801.9040000000005</v>
      </c>
      <c r="E243" s="75">
        <v>11785.903</v>
      </c>
      <c r="F243" s="75">
        <v>69236.607000000004</v>
      </c>
      <c r="G243" s="75">
        <v>12709.472</v>
      </c>
      <c r="H243" s="75">
        <v>0</v>
      </c>
      <c r="I243" s="75">
        <v>336.666</v>
      </c>
      <c r="J243" s="75">
        <v>40.454000000000001</v>
      </c>
      <c r="K243" s="75">
        <v>0</v>
      </c>
      <c r="L243" s="76"/>
      <c r="M243" s="75">
        <f t="shared" si="30"/>
        <v>44.860948</v>
      </c>
      <c r="N243" s="75">
        <f t="shared" si="31"/>
        <v>77.197664650000007</v>
      </c>
      <c r="O243" s="75">
        <f t="shared" si="32"/>
        <v>176.55334785000002</v>
      </c>
      <c r="P243" s="75">
        <f t="shared" si="33"/>
        <v>78.163252799999995</v>
      </c>
      <c r="Q243" s="75">
        <f t="shared" si="34"/>
        <v>0</v>
      </c>
      <c r="R243" s="75">
        <f t="shared" si="36"/>
        <v>0.77433180000000001</v>
      </c>
      <c r="S243" s="75">
        <f t="shared" si="37"/>
        <v>0.14361170000000001</v>
      </c>
      <c r="T243" s="75">
        <f t="shared" si="35"/>
        <v>0</v>
      </c>
      <c r="U243" s="77"/>
      <c r="V243" s="78">
        <f t="shared" si="29"/>
        <v>377.69315680000005</v>
      </c>
    </row>
    <row r="244" spans="1:22">
      <c r="A244" s="6" t="s">
        <v>437</v>
      </c>
      <c r="B244" s="62">
        <v>1</v>
      </c>
      <c r="C244" s="19" t="s">
        <v>848</v>
      </c>
      <c r="D244" s="74">
        <v>494096.66700000002</v>
      </c>
      <c r="E244" s="75">
        <v>346627.54100000003</v>
      </c>
      <c r="F244" s="75">
        <v>658208.80700000003</v>
      </c>
      <c r="G244" s="75">
        <v>36572.061000000002</v>
      </c>
      <c r="H244" s="75">
        <v>0</v>
      </c>
      <c r="I244" s="75">
        <v>6334.3440000000001</v>
      </c>
      <c r="J244" s="75">
        <v>394.00799999999998</v>
      </c>
      <c r="K244" s="75">
        <v>5214.2420000000002</v>
      </c>
      <c r="L244" s="76"/>
      <c r="M244" s="75">
        <f t="shared" si="30"/>
        <v>2841.0558352500002</v>
      </c>
      <c r="N244" s="75">
        <f t="shared" si="31"/>
        <v>2270.4103935500002</v>
      </c>
      <c r="O244" s="75">
        <f t="shared" si="32"/>
        <v>1678.4324578500002</v>
      </c>
      <c r="P244" s="75">
        <f t="shared" si="33"/>
        <v>224.91817515000002</v>
      </c>
      <c r="Q244" s="75">
        <f t="shared" si="34"/>
        <v>0</v>
      </c>
      <c r="R244" s="75">
        <f t="shared" si="36"/>
        <v>14.568991199999999</v>
      </c>
      <c r="S244" s="75">
        <f t="shared" si="37"/>
        <v>1.3987284</v>
      </c>
      <c r="T244" s="75">
        <f t="shared" si="35"/>
        <v>116.01688450000002</v>
      </c>
      <c r="U244" s="77"/>
      <c r="V244" s="78">
        <f t="shared" si="29"/>
        <v>7146.8014659</v>
      </c>
    </row>
    <row r="245" spans="1:22">
      <c r="A245" s="6" t="s">
        <v>425</v>
      </c>
      <c r="B245" s="62">
        <v>1</v>
      </c>
      <c r="C245" s="19" t="s">
        <v>849</v>
      </c>
      <c r="D245" s="74">
        <v>34375.057999999997</v>
      </c>
      <c r="E245" s="75">
        <v>92146.565000000002</v>
      </c>
      <c r="F245" s="75">
        <v>181245.45600000001</v>
      </c>
      <c r="G245" s="75">
        <v>16398.121999999999</v>
      </c>
      <c r="H245" s="75">
        <v>0</v>
      </c>
      <c r="I245" s="75">
        <v>638.26300000000003</v>
      </c>
      <c r="J245" s="75">
        <v>379.01400000000001</v>
      </c>
      <c r="K245" s="75">
        <v>3446.6120000000001</v>
      </c>
      <c r="L245" s="76"/>
      <c r="M245" s="75">
        <f t="shared" si="30"/>
        <v>197.65658349999998</v>
      </c>
      <c r="N245" s="75">
        <f t="shared" si="31"/>
        <v>603.56000075000009</v>
      </c>
      <c r="O245" s="75">
        <f t="shared" si="32"/>
        <v>462.17591280000005</v>
      </c>
      <c r="P245" s="75">
        <f t="shared" si="33"/>
        <v>100.8484503</v>
      </c>
      <c r="Q245" s="75">
        <f t="shared" si="34"/>
        <v>0</v>
      </c>
      <c r="R245" s="75">
        <f t="shared" si="36"/>
        <v>1.4680048999999999</v>
      </c>
      <c r="S245" s="75">
        <f t="shared" si="37"/>
        <v>1.3454997</v>
      </c>
      <c r="T245" s="75">
        <f t="shared" si="35"/>
        <v>76.687117000000015</v>
      </c>
      <c r="U245" s="77"/>
      <c r="V245" s="78">
        <f t="shared" si="29"/>
        <v>1443.7415689500001</v>
      </c>
    </row>
    <row r="246" spans="1:22">
      <c r="A246" s="6" t="s">
        <v>493</v>
      </c>
      <c r="B246" s="62">
        <v>19</v>
      </c>
      <c r="C246" s="19" t="s">
        <v>850</v>
      </c>
      <c r="D246" s="74">
        <v>182691.68799999999</v>
      </c>
      <c r="E246" s="75">
        <v>57080.22</v>
      </c>
      <c r="F246" s="75">
        <v>193379.57699999999</v>
      </c>
      <c r="G246" s="75">
        <v>51234.96</v>
      </c>
      <c r="H246" s="75">
        <v>0</v>
      </c>
      <c r="I246" s="75">
        <v>2942.5549999999998</v>
      </c>
      <c r="J246" s="75">
        <v>232.547</v>
      </c>
      <c r="K246" s="75">
        <v>860.14700000000005</v>
      </c>
      <c r="L246" s="76"/>
      <c r="M246" s="75">
        <f t="shared" si="30"/>
        <v>1050.477206</v>
      </c>
      <c r="N246" s="75">
        <f t="shared" si="31"/>
        <v>373.87544100000002</v>
      </c>
      <c r="O246" s="75">
        <f t="shared" si="32"/>
        <v>493.11792135000002</v>
      </c>
      <c r="P246" s="75">
        <f t="shared" si="33"/>
        <v>315.09500400000002</v>
      </c>
      <c r="Q246" s="75">
        <f t="shared" si="34"/>
        <v>0</v>
      </c>
      <c r="R246" s="75">
        <f t="shared" si="36"/>
        <v>6.7678764999999999</v>
      </c>
      <c r="S246" s="75">
        <f t="shared" si="37"/>
        <v>0.82554184999999991</v>
      </c>
      <c r="T246" s="75">
        <f t="shared" si="35"/>
        <v>19.138270750000004</v>
      </c>
      <c r="U246" s="77"/>
      <c r="V246" s="78">
        <f t="shared" si="29"/>
        <v>2259.2972614500004</v>
      </c>
    </row>
    <row r="247" spans="1:22">
      <c r="A247" s="6" t="s">
        <v>111</v>
      </c>
      <c r="B247" s="62">
        <v>14</v>
      </c>
      <c r="C247" s="19" t="s">
        <v>851</v>
      </c>
      <c r="D247" s="74">
        <v>13648.477000000001</v>
      </c>
      <c r="E247" s="75">
        <v>7615.3249999999998</v>
      </c>
      <c r="F247" s="75">
        <v>44795.921999999999</v>
      </c>
      <c r="G247" s="75">
        <v>8730.098</v>
      </c>
      <c r="H247" s="75">
        <v>0</v>
      </c>
      <c r="I247" s="75">
        <v>455.596</v>
      </c>
      <c r="J247" s="75">
        <v>20.722999999999999</v>
      </c>
      <c r="K247" s="75">
        <v>0</v>
      </c>
      <c r="L247" s="76"/>
      <c r="M247" s="75">
        <f t="shared" si="30"/>
        <v>78.478742750000009</v>
      </c>
      <c r="N247" s="75">
        <f t="shared" si="31"/>
        <v>49.880378749999998</v>
      </c>
      <c r="O247" s="75">
        <f t="shared" si="32"/>
        <v>114.22960110000001</v>
      </c>
      <c r="P247" s="75">
        <f t="shared" si="33"/>
        <v>53.690102699999997</v>
      </c>
      <c r="Q247" s="75">
        <f t="shared" si="34"/>
        <v>0</v>
      </c>
      <c r="R247" s="75">
        <f t="shared" si="36"/>
        <v>1.0478707999999999</v>
      </c>
      <c r="S247" s="75">
        <f t="shared" si="37"/>
        <v>7.3566649999999997E-2</v>
      </c>
      <c r="T247" s="75">
        <f t="shared" si="35"/>
        <v>0</v>
      </c>
      <c r="U247" s="77"/>
      <c r="V247" s="78">
        <f t="shared" si="29"/>
        <v>297.40026275000002</v>
      </c>
    </row>
    <row r="248" spans="1:22">
      <c r="A248" s="6" t="s">
        <v>153</v>
      </c>
      <c r="B248" s="62">
        <v>2</v>
      </c>
      <c r="C248" s="19" t="s">
        <v>852</v>
      </c>
      <c r="D248" s="74">
        <v>58229.957999999999</v>
      </c>
      <c r="E248" s="75">
        <v>33455.557000000001</v>
      </c>
      <c r="F248" s="75">
        <v>206817.50200000001</v>
      </c>
      <c r="G248" s="75">
        <v>37081.305999999997</v>
      </c>
      <c r="H248" s="75">
        <v>0</v>
      </c>
      <c r="I248" s="75">
        <v>1642.107</v>
      </c>
      <c r="J248" s="75">
        <v>101.717</v>
      </c>
      <c r="K248" s="75">
        <v>28.067</v>
      </c>
      <c r="L248" s="76"/>
      <c r="M248" s="75">
        <f t="shared" si="30"/>
        <v>334.82225849999998</v>
      </c>
      <c r="N248" s="75">
        <f t="shared" si="31"/>
        <v>219.13389835000001</v>
      </c>
      <c r="O248" s="75">
        <f t="shared" si="32"/>
        <v>527.38463010000009</v>
      </c>
      <c r="P248" s="75">
        <f t="shared" si="33"/>
        <v>228.05003189999999</v>
      </c>
      <c r="Q248" s="75">
        <f t="shared" si="34"/>
        <v>0</v>
      </c>
      <c r="R248" s="75">
        <f t="shared" si="36"/>
        <v>3.7768460999999998</v>
      </c>
      <c r="S248" s="75">
        <f t="shared" si="37"/>
        <v>0.36109535000000004</v>
      </c>
      <c r="T248" s="75">
        <f t="shared" si="35"/>
        <v>0.62449075000000009</v>
      </c>
      <c r="U248" s="77"/>
      <c r="V248" s="78">
        <f t="shared" si="29"/>
        <v>1314.1532510500001</v>
      </c>
    </row>
    <row r="249" spans="1:22">
      <c r="A249" s="6" t="s">
        <v>141</v>
      </c>
      <c r="B249" s="62">
        <v>11</v>
      </c>
      <c r="C249" s="19" t="s">
        <v>853</v>
      </c>
      <c r="D249" s="74">
        <v>31052.081999999999</v>
      </c>
      <c r="E249" s="75">
        <v>13267.486000000001</v>
      </c>
      <c r="F249" s="75">
        <v>81358.134000000005</v>
      </c>
      <c r="G249" s="75">
        <v>16541.423999999999</v>
      </c>
      <c r="H249" s="75">
        <v>0</v>
      </c>
      <c r="I249" s="75">
        <v>461.94</v>
      </c>
      <c r="J249" s="75">
        <v>82.956999999999994</v>
      </c>
      <c r="K249" s="75">
        <v>0</v>
      </c>
      <c r="L249" s="76"/>
      <c r="M249" s="75">
        <f t="shared" si="30"/>
        <v>178.54947149999998</v>
      </c>
      <c r="N249" s="75">
        <f t="shared" si="31"/>
        <v>86.902033300000014</v>
      </c>
      <c r="O249" s="75">
        <f t="shared" si="32"/>
        <v>207.46324170000003</v>
      </c>
      <c r="P249" s="75">
        <f t="shared" si="33"/>
        <v>101.7297576</v>
      </c>
      <c r="Q249" s="75">
        <f t="shared" si="34"/>
        <v>0</v>
      </c>
      <c r="R249" s="75">
        <f t="shared" si="36"/>
        <v>1.062462</v>
      </c>
      <c r="S249" s="75">
        <f t="shared" si="37"/>
        <v>0.29449734999999999</v>
      </c>
      <c r="T249" s="75">
        <f t="shared" si="35"/>
        <v>0</v>
      </c>
      <c r="U249" s="77"/>
      <c r="V249" s="78">
        <f t="shared" si="29"/>
        <v>576.00146345000007</v>
      </c>
    </row>
    <row r="250" spans="1:22">
      <c r="A250" s="6" t="s">
        <v>553</v>
      </c>
      <c r="B250" s="62">
        <v>18</v>
      </c>
      <c r="C250" s="19" t="s">
        <v>854</v>
      </c>
      <c r="D250" s="74">
        <v>224251.33199999999</v>
      </c>
      <c r="E250" s="75">
        <v>60736.334000000003</v>
      </c>
      <c r="F250" s="75">
        <v>261691.5</v>
      </c>
      <c r="G250" s="75">
        <v>46443.540999999997</v>
      </c>
      <c r="H250" s="75">
        <v>0</v>
      </c>
      <c r="I250" s="75">
        <v>2212.741</v>
      </c>
      <c r="J250" s="75">
        <v>216.374</v>
      </c>
      <c r="K250" s="75">
        <v>288.50099999999998</v>
      </c>
      <c r="L250" s="76"/>
      <c r="M250" s="75">
        <f t="shared" si="30"/>
        <v>1289.4451589999999</v>
      </c>
      <c r="N250" s="75">
        <f t="shared" si="31"/>
        <v>397.82298770000006</v>
      </c>
      <c r="O250" s="75">
        <f t="shared" si="32"/>
        <v>667.31332500000008</v>
      </c>
      <c r="P250" s="75">
        <f t="shared" si="33"/>
        <v>285.62777714999999</v>
      </c>
      <c r="Q250" s="75">
        <f t="shared" si="34"/>
        <v>0</v>
      </c>
      <c r="R250" s="75">
        <f t="shared" si="36"/>
        <v>5.0893043000000002</v>
      </c>
      <c r="S250" s="75">
        <f t="shared" si="37"/>
        <v>0.76812769999999997</v>
      </c>
      <c r="T250" s="75">
        <f t="shared" si="35"/>
        <v>6.41914725</v>
      </c>
      <c r="U250" s="77"/>
      <c r="V250" s="78">
        <f t="shared" si="29"/>
        <v>2652.4858281000006</v>
      </c>
    </row>
    <row r="251" spans="1:22">
      <c r="A251" s="6" t="s">
        <v>243</v>
      </c>
      <c r="B251" s="62">
        <v>10</v>
      </c>
      <c r="C251" s="19" t="s">
        <v>855</v>
      </c>
      <c r="D251" s="74">
        <v>17693.185000000001</v>
      </c>
      <c r="E251" s="75">
        <v>29634.321</v>
      </c>
      <c r="F251" s="75">
        <v>59636.423000000003</v>
      </c>
      <c r="G251" s="75">
        <v>35827.832999999999</v>
      </c>
      <c r="H251" s="75">
        <v>0</v>
      </c>
      <c r="I251" s="75">
        <v>269.928</v>
      </c>
      <c r="J251" s="75">
        <v>34.256</v>
      </c>
      <c r="K251" s="75">
        <v>0</v>
      </c>
      <c r="L251" s="76"/>
      <c r="M251" s="75">
        <f t="shared" si="30"/>
        <v>101.73581375000001</v>
      </c>
      <c r="N251" s="75">
        <f t="shared" si="31"/>
        <v>194.10480255000002</v>
      </c>
      <c r="O251" s="75">
        <f t="shared" si="32"/>
        <v>152.07287865000001</v>
      </c>
      <c r="P251" s="75">
        <f t="shared" si="33"/>
        <v>220.34117294999999</v>
      </c>
      <c r="Q251" s="75">
        <f t="shared" si="34"/>
        <v>0</v>
      </c>
      <c r="R251" s="75">
        <f t="shared" si="36"/>
        <v>0.62083440000000001</v>
      </c>
      <c r="S251" s="75">
        <f t="shared" si="37"/>
        <v>0.12160879999999999</v>
      </c>
      <c r="T251" s="75">
        <f t="shared" si="35"/>
        <v>0</v>
      </c>
      <c r="U251" s="77"/>
      <c r="V251" s="78">
        <f t="shared" si="29"/>
        <v>668.99711109999998</v>
      </c>
    </row>
    <row r="252" spans="1:22">
      <c r="A252" s="6" t="s">
        <v>265</v>
      </c>
      <c r="B252" s="62">
        <v>18</v>
      </c>
      <c r="C252" s="19" t="s">
        <v>856</v>
      </c>
      <c r="D252" s="74">
        <v>27656.116000000002</v>
      </c>
      <c r="E252" s="75">
        <v>32474.918000000001</v>
      </c>
      <c r="F252" s="75">
        <v>172710.78899999999</v>
      </c>
      <c r="G252" s="75">
        <v>39585.082999999999</v>
      </c>
      <c r="H252" s="75">
        <v>0</v>
      </c>
      <c r="I252" s="75">
        <v>1513.6980000000001</v>
      </c>
      <c r="J252" s="75">
        <v>170.14500000000001</v>
      </c>
      <c r="K252" s="75">
        <v>294.95699999999999</v>
      </c>
      <c r="L252" s="76"/>
      <c r="M252" s="75">
        <f t="shared" si="30"/>
        <v>159.02266700000001</v>
      </c>
      <c r="N252" s="75">
        <f t="shared" si="31"/>
        <v>212.7107129</v>
      </c>
      <c r="O252" s="75">
        <f t="shared" si="32"/>
        <v>440.41251195000001</v>
      </c>
      <c r="P252" s="75">
        <f t="shared" si="33"/>
        <v>243.44826044999999</v>
      </c>
      <c r="Q252" s="75">
        <f t="shared" si="34"/>
        <v>0</v>
      </c>
      <c r="R252" s="75">
        <f t="shared" si="36"/>
        <v>3.4815054000000001</v>
      </c>
      <c r="S252" s="75">
        <f t="shared" si="37"/>
        <v>0.60401474999999993</v>
      </c>
      <c r="T252" s="75">
        <f t="shared" si="35"/>
        <v>6.5627932500000004</v>
      </c>
      <c r="U252" s="77"/>
      <c r="V252" s="78">
        <f t="shared" si="29"/>
        <v>1066.2424656999999</v>
      </c>
    </row>
    <row r="253" spans="1:22">
      <c r="A253" s="6" t="s">
        <v>327</v>
      </c>
      <c r="B253" s="62">
        <v>11</v>
      </c>
      <c r="C253" s="19" t="s">
        <v>857</v>
      </c>
      <c r="D253" s="74">
        <v>47950.366000000002</v>
      </c>
      <c r="E253" s="75">
        <v>21491.258999999998</v>
      </c>
      <c r="F253" s="75">
        <v>161676.82199999999</v>
      </c>
      <c r="G253" s="75">
        <v>16897.695</v>
      </c>
      <c r="H253" s="75">
        <v>0</v>
      </c>
      <c r="I253" s="75">
        <v>710.13499999999999</v>
      </c>
      <c r="J253" s="75">
        <v>60.923000000000002</v>
      </c>
      <c r="K253" s="75">
        <v>0</v>
      </c>
      <c r="L253" s="76"/>
      <c r="M253" s="75">
        <f t="shared" si="30"/>
        <v>275.71460450000001</v>
      </c>
      <c r="N253" s="75">
        <f t="shared" si="31"/>
        <v>140.76774645</v>
      </c>
      <c r="O253" s="75">
        <f t="shared" si="32"/>
        <v>412.27589610000001</v>
      </c>
      <c r="P253" s="75">
        <f t="shared" si="33"/>
        <v>103.92082425</v>
      </c>
      <c r="Q253" s="75">
        <f t="shared" si="34"/>
        <v>0</v>
      </c>
      <c r="R253" s="75">
        <f t="shared" si="36"/>
        <v>1.6333104999999999</v>
      </c>
      <c r="S253" s="75">
        <f t="shared" si="37"/>
        <v>0.21627665000000001</v>
      </c>
      <c r="T253" s="75">
        <f t="shared" si="35"/>
        <v>0</v>
      </c>
      <c r="U253" s="77"/>
      <c r="V253" s="78">
        <f t="shared" si="29"/>
        <v>934.52865845000008</v>
      </c>
    </row>
    <row r="254" spans="1:22">
      <c r="A254" s="6" t="s">
        <v>443</v>
      </c>
      <c r="B254" s="62">
        <v>7</v>
      </c>
      <c r="C254" s="19" t="s">
        <v>858</v>
      </c>
      <c r="D254" s="74">
        <v>22276.376</v>
      </c>
      <c r="E254" s="75">
        <v>86659.180999999997</v>
      </c>
      <c r="F254" s="75">
        <v>96636.168999999994</v>
      </c>
      <c r="G254" s="75">
        <v>72326.957999999999</v>
      </c>
      <c r="H254" s="75">
        <v>0</v>
      </c>
      <c r="I254" s="75">
        <v>710.20500000000004</v>
      </c>
      <c r="J254" s="75">
        <v>19.117000000000001</v>
      </c>
      <c r="K254" s="75">
        <v>8.1080000000000005</v>
      </c>
      <c r="L254" s="76"/>
      <c r="M254" s="75">
        <f t="shared" si="30"/>
        <v>128.08916199999999</v>
      </c>
      <c r="N254" s="75">
        <f t="shared" si="31"/>
        <v>567.61763555000005</v>
      </c>
      <c r="O254" s="75">
        <f t="shared" si="32"/>
        <v>246.42223095</v>
      </c>
      <c r="P254" s="75">
        <f t="shared" si="33"/>
        <v>444.81079169999998</v>
      </c>
      <c r="Q254" s="75">
        <f t="shared" si="34"/>
        <v>0</v>
      </c>
      <c r="R254" s="75">
        <f t="shared" si="36"/>
        <v>1.6334715</v>
      </c>
      <c r="S254" s="75">
        <f t="shared" si="37"/>
        <v>6.7865349999999991E-2</v>
      </c>
      <c r="T254" s="75">
        <f t="shared" si="35"/>
        <v>0.18040300000000004</v>
      </c>
      <c r="U254" s="77"/>
      <c r="V254" s="78">
        <f t="shared" si="29"/>
        <v>1388.82156005</v>
      </c>
    </row>
    <row r="255" spans="1:22">
      <c r="A255" s="6" t="s">
        <v>77</v>
      </c>
      <c r="B255" s="62">
        <v>4</v>
      </c>
      <c r="C255" s="19" t="s">
        <v>859</v>
      </c>
      <c r="D255" s="74">
        <v>109827.951</v>
      </c>
      <c r="E255" s="75">
        <v>22160.751</v>
      </c>
      <c r="F255" s="75">
        <v>175178.70499999999</v>
      </c>
      <c r="G255" s="75">
        <v>18479.745999999999</v>
      </c>
      <c r="H255" s="75">
        <v>0</v>
      </c>
      <c r="I255" s="75">
        <v>2341.431</v>
      </c>
      <c r="J255" s="75">
        <v>92.084999999999994</v>
      </c>
      <c r="K255" s="75">
        <v>1.351</v>
      </c>
      <c r="L255" s="76"/>
      <c r="M255" s="75">
        <f t="shared" si="30"/>
        <v>631.51071824999997</v>
      </c>
      <c r="N255" s="75">
        <f t="shared" si="31"/>
        <v>145.15291905000001</v>
      </c>
      <c r="O255" s="75">
        <f t="shared" si="32"/>
        <v>446.70569775000001</v>
      </c>
      <c r="P255" s="75">
        <f t="shared" si="33"/>
        <v>113.6504379</v>
      </c>
      <c r="Q255" s="75">
        <f t="shared" si="34"/>
        <v>0</v>
      </c>
      <c r="R255" s="75">
        <f t="shared" si="36"/>
        <v>5.3852912999999996</v>
      </c>
      <c r="S255" s="75">
        <f t="shared" si="37"/>
        <v>0.32690174999999999</v>
      </c>
      <c r="T255" s="75">
        <f t="shared" si="35"/>
        <v>3.0059750000000003E-2</v>
      </c>
      <c r="U255" s="77"/>
      <c r="V255" s="78">
        <f t="shared" si="29"/>
        <v>1342.76202575</v>
      </c>
    </row>
    <row r="256" spans="1:22">
      <c r="A256" s="6" t="s">
        <v>195</v>
      </c>
      <c r="B256" s="62">
        <v>18</v>
      </c>
      <c r="C256" s="19" t="s">
        <v>860</v>
      </c>
      <c r="D256" s="74">
        <v>31387.108</v>
      </c>
      <c r="E256" s="75">
        <v>30502.697</v>
      </c>
      <c r="F256" s="75">
        <v>66054.892000000007</v>
      </c>
      <c r="G256" s="75">
        <v>32792.841</v>
      </c>
      <c r="H256" s="75">
        <v>0</v>
      </c>
      <c r="I256" s="75">
        <v>78.762</v>
      </c>
      <c r="J256" s="75">
        <v>22.498999999999999</v>
      </c>
      <c r="K256" s="75">
        <v>0</v>
      </c>
      <c r="L256" s="76"/>
      <c r="M256" s="75">
        <f t="shared" si="30"/>
        <v>180.47587100000001</v>
      </c>
      <c r="N256" s="75">
        <f t="shared" si="31"/>
        <v>199.79266535000002</v>
      </c>
      <c r="O256" s="75">
        <f t="shared" si="32"/>
        <v>168.43997460000003</v>
      </c>
      <c r="P256" s="75">
        <f t="shared" si="33"/>
        <v>201.67597215000001</v>
      </c>
      <c r="Q256" s="75">
        <f t="shared" si="34"/>
        <v>0</v>
      </c>
      <c r="R256" s="75">
        <f t="shared" si="36"/>
        <v>0.1811526</v>
      </c>
      <c r="S256" s="75">
        <f t="shared" si="37"/>
        <v>7.9871449999999997E-2</v>
      </c>
      <c r="T256" s="75">
        <f t="shared" si="35"/>
        <v>0</v>
      </c>
      <c r="U256" s="77"/>
      <c r="V256" s="78">
        <f t="shared" si="29"/>
        <v>750.64550715000018</v>
      </c>
    </row>
    <row r="257" spans="1:22">
      <c r="A257" s="6" t="s">
        <v>295</v>
      </c>
      <c r="B257" s="62">
        <v>6</v>
      </c>
      <c r="C257" s="19" t="s">
        <v>861</v>
      </c>
      <c r="D257" s="74">
        <v>226139.79</v>
      </c>
      <c r="E257" s="75">
        <v>92596.659</v>
      </c>
      <c r="F257" s="75">
        <v>574938.50800000003</v>
      </c>
      <c r="G257" s="75">
        <v>68881.581999999995</v>
      </c>
      <c r="H257" s="75">
        <v>0</v>
      </c>
      <c r="I257" s="75">
        <v>7312.942</v>
      </c>
      <c r="J257" s="75">
        <v>582.34500000000003</v>
      </c>
      <c r="K257" s="75">
        <v>1680.145</v>
      </c>
      <c r="L257" s="76"/>
      <c r="M257" s="75">
        <f t="shared" si="30"/>
        <v>1300.3037925000001</v>
      </c>
      <c r="N257" s="75">
        <f t="shared" si="31"/>
        <v>606.50811644999999</v>
      </c>
      <c r="O257" s="75">
        <f t="shared" si="32"/>
        <v>1466.0931954000002</v>
      </c>
      <c r="P257" s="75">
        <f t="shared" si="33"/>
        <v>423.62172929999997</v>
      </c>
      <c r="Q257" s="75">
        <f t="shared" si="34"/>
        <v>0</v>
      </c>
      <c r="R257" s="75">
        <f t="shared" si="36"/>
        <v>16.819766600000001</v>
      </c>
      <c r="S257" s="75">
        <f t="shared" si="37"/>
        <v>2.06732475</v>
      </c>
      <c r="T257" s="75">
        <f t="shared" si="35"/>
        <v>37.383226250000007</v>
      </c>
      <c r="U257" s="77"/>
      <c r="V257" s="78">
        <f t="shared" si="29"/>
        <v>3852.7971512500003</v>
      </c>
    </row>
    <row r="258" spans="1:22">
      <c r="A258" s="6" t="s">
        <v>267</v>
      </c>
      <c r="B258" s="62">
        <v>17</v>
      </c>
      <c r="C258" s="19" t="s">
        <v>862</v>
      </c>
      <c r="D258" s="74">
        <v>49809.743999999999</v>
      </c>
      <c r="E258" s="75">
        <v>15191.111000000001</v>
      </c>
      <c r="F258" s="75">
        <v>115908.35</v>
      </c>
      <c r="G258" s="75">
        <v>12826.975</v>
      </c>
      <c r="H258" s="75">
        <v>0</v>
      </c>
      <c r="I258" s="75">
        <v>1226.1310000000001</v>
      </c>
      <c r="J258" s="75">
        <v>51.515000000000001</v>
      </c>
      <c r="K258" s="75">
        <v>158.99100000000001</v>
      </c>
      <c r="L258" s="76"/>
      <c r="M258" s="75">
        <f t="shared" si="30"/>
        <v>286.40602799999999</v>
      </c>
      <c r="N258" s="75">
        <f t="shared" si="31"/>
        <v>99.501777050000015</v>
      </c>
      <c r="O258" s="75">
        <f t="shared" si="32"/>
        <v>295.56629250000003</v>
      </c>
      <c r="P258" s="75">
        <f t="shared" si="33"/>
        <v>78.885896250000002</v>
      </c>
      <c r="Q258" s="75">
        <f t="shared" si="34"/>
        <v>0</v>
      </c>
      <c r="R258" s="75">
        <f t="shared" si="36"/>
        <v>2.8201013000000001</v>
      </c>
      <c r="S258" s="75">
        <f t="shared" si="37"/>
        <v>0.18287824999999999</v>
      </c>
      <c r="T258" s="75">
        <f t="shared" si="35"/>
        <v>3.5375497500000006</v>
      </c>
      <c r="U258" s="77"/>
      <c r="V258" s="78">
        <f t="shared" si="29"/>
        <v>766.9005231000001</v>
      </c>
    </row>
    <row r="259" spans="1:22">
      <c r="A259" s="6" t="s">
        <v>361</v>
      </c>
      <c r="B259" s="62">
        <v>9</v>
      </c>
      <c r="C259" s="19" t="s">
        <v>863</v>
      </c>
      <c r="D259" s="74">
        <v>10910.611999999999</v>
      </c>
      <c r="E259" s="75">
        <v>54515.491000000002</v>
      </c>
      <c r="F259" s="75">
        <v>123458.88</v>
      </c>
      <c r="G259" s="75">
        <v>50391.923999999999</v>
      </c>
      <c r="H259" s="75">
        <v>0</v>
      </c>
      <c r="I259" s="75">
        <v>511.46300000000002</v>
      </c>
      <c r="J259" s="75">
        <v>209.43600000000001</v>
      </c>
      <c r="K259" s="75">
        <v>358.65600000000001</v>
      </c>
      <c r="L259" s="76"/>
      <c r="M259" s="75">
        <f t="shared" si="30"/>
        <v>62.736018999999992</v>
      </c>
      <c r="N259" s="75">
        <f t="shared" si="31"/>
        <v>357.07646605000002</v>
      </c>
      <c r="O259" s="75">
        <f t="shared" si="32"/>
        <v>314.82014400000003</v>
      </c>
      <c r="P259" s="75">
        <f t="shared" si="33"/>
        <v>309.9103326</v>
      </c>
      <c r="Q259" s="75">
        <f t="shared" si="34"/>
        <v>0</v>
      </c>
      <c r="R259" s="75">
        <f t="shared" si="36"/>
        <v>1.1763649</v>
      </c>
      <c r="S259" s="75">
        <f t="shared" si="37"/>
        <v>0.74349779999999999</v>
      </c>
      <c r="T259" s="75">
        <f t="shared" si="35"/>
        <v>7.9800960000000014</v>
      </c>
      <c r="U259" s="77"/>
      <c r="V259" s="78">
        <f t="shared" si="29"/>
        <v>1054.4429203499999</v>
      </c>
    </row>
    <row r="260" spans="1:22">
      <c r="A260" s="6" t="s">
        <v>207</v>
      </c>
      <c r="B260" s="62">
        <v>17</v>
      </c>
      <c r="C260" s="19" t="s">
        <v>864</v>
      </c>
      <c r="D260" s="74">
        <v>28473.164000000001</v>
      </c>
      <c r="E260" s="75">
        <v>16192.678</v>
      </c>
      <c r="F260" s="75">
        <v>81494.785999999993</v>
      </c>
      <c r="G260" s="75">
        <v>21017.421999999999</v>
      </c>
      <c r="H260" s="75">
        <v>0</v>
      </c>
      <c r="I260" s="75">
        <v>570.15099999999995</v>
      </c>
      <c r="J260" s="75">
        <v>28.22</v>
      </c>
      <c r="K260" s="75">
        <v>290.18700000000001</v>
      </c>
      <c r="L260" s="76"/>
      <c r="M260" s="75">
        <f t="shared" si="30"/>
        <v>163.72069300000001</v>
      </c>
      <c r="N260" s="75">
        <f t="shared" si="31"/>
        <v>106.0620409</v>
      </c>
      <c r="O260" s="75">
        <f t="shared" si="32"/>
        <v>207.8117043</v>
      </c>
      <c r="P260" s="75">
        <f t="shared" si="33"/>
        <v>129.25714529999999</v>
      </c>
      <c r="Q260" s="75">
        <f t="shared" si="34"/>
        <v>0</v>
      </c>
      <c r="R260" s="75">
        <f t="shared" si="36"/>
        <v>1.3113472999999998</v>
      </c>
      <c r="S260" s="75">
        <f t="shared" si="37"/>
        <v>0.10018099999999999</v>
      </c>
      <c r="T260" s="75">
        <f t="shared" si="35"/>
        <v>6.4566607500000011</v>
      </c>
      <c r="U260" s="77"/>
      <c r="V260" s="78">
        <f t="shared" si="29"/>
        <v>614.71977255000002</v>
      </c>
    </row>
    <row r="261" spans="1:22">
      <c r="A261" s="6" t="s">
        <v>555</v>
      </c>
      <c r="B261" s="62">
        <v>2</v>
      </c>
      <c r="C261" s="19" t="s">
        <v>865</v>
      </c>
      <c r="D261" s="74">
        <v>15081.384</v>
      </c>
      <c r="E261" s="75">
        <v>37295.597000000002</v>
      </c>
      <c r="F261" s="75">
        <v>44859.076000000001</v>
      </c>
      <c r="G261" s="75">
        <v>34088.334000000003</v>
      </c>
      <c r="H261" s="75">
        <v>0</v>
      </c>
      <c r="I261" s="75">
        <v>0</v>
      </c>
      <c r="J261" s="75">
        <v>0</v>
      </c>
      <c r="K261" s="75">
        <v>0</v>
      </c>
      <c r="L261" s="76"/>
      <c r="M261" s="75">
        <f t="shared" si="30"/>
        <v>86.717957999999996</v>
      </c>
      <c r="N261" s="75">
        <f t="shared" si="31"/>
        <v>244.28616035000002</v>
      </c>
      <c r="O261" s="75">
        <f t="shared" si="32"/>
        <v>114.39064380000001</v>
      </c>
      <c r="P261" s="75">
        <f t="shared" si="33"/>
        <v>209.64325410000001</v>
      </c>
      <c r="Q261" s="75">
        <f t="shared" si="34"/>
        <v>0</v>
      </c>
      <c r="R261" s="75">
        <f t="shared" si="36"/>
        <v>0</v>
      </c>
      <c r="S261" s="75">
        <f t="shared" si="37"/>
        <v>0</v>
      </c>
      <c r="T261" s="75">
        <f t="shared" si="35"/>
        <v>0</v>
      </c>
      <c r="U261" s="77"/>
      <c r="V261" s="78">
        <f t="shared" si="29"/>
        <v>655.03801625000006</v>
      </c>
    </row>
    <row r="262" spans="1:22">
      <c r="A262" s="6" t="s">
        <v>161</v>
      </c>
      <c r="B262" s="62">
        <v>5</v>
      </c>
      <c r="C262" s="19" t="s">
        <v>866</v>
      </c>
      <c r="D262" s="74">
        <v>29227.276999999998</v>
      </c>
      <c r="E262" s="75">
        <v>40328.830999999998</v>
      </c>
      <c r="F262" s="75">
        <v>147485.905</v>
      </c>
      <c r="G262" s="75">
        <v>46355.542999999998</v>
      </c>
      <c r="H262" s="75">
        <v>0</v>
      </c>
      <c r="I262" s="75">
        <v>9299.3559999999998</v>
      </c>
      <c r="J262" s="75">
        <v>334.22699999999998</v>
      </c>
      <c r="K262" s="75">
        <v>469.024</v>
      </c>
      <c r="L262" s="76"/>
      <c r="M262" s="75">
        <f t="shared" si="30"/>
        <v>168.05684274999999</v>
      </c>
      <c r="N262" s="75">
        <f t="shared" si="31"/>
        <v>264.15384304999998</v>
      </c>
      <c r="O262" s="75">
        <f t="shared" si="32"/>
        <v>376.08905775000005</v>
      </c>
      <c r="P262" s="75">
        <f t="shared" si="33"/>
        <v>285.08658944999996</v>
      </c>
      <c r="Q262" s="75">
        <f t="shared" si="34"/>
        <v>0</v>
      </c>
      <c r="R262" s="75">
        <f t="shared" si="36"/>
        <v>21.3885188</v>
      </c>
      <c r="S262" s="75">
        <f t="shared" si="37"/>
        <v>1.1865058499999999</v>
      </c>
      <c r="T262" s="75">
        <f t="shared" si="35"/>
        <v>10.435784000000002</v>
      </c>
      <c r="U262" s="77"/>
      <c r="V262" s="78">
        <f t="shared" si="29"/>
        <v>1126.3971416499999</v>
      </c>
    </row>
    <row r="263" spans="1:22">
      <c r="A263" s="61" t="s">
        <v>569</v>
      </c>
      <c r="B263" s="63">
        <v>6</v>
      </c>
      <c r="C263" s="19" t="s">
        <v>867</v>
      </c>
      <c r="D263" s="74">
        <v>3141208.7590000001</v>
      </c>
      <c r="E263" s="75">
        <v>1787967.9609999999</v>
      </c>
      <c r="F263" s="75">
        <v>6648972.7379999999</v>
      </c>
      <c r="G263" s="75">
        <v>69034.899999999994</v>
      </c>
      <c r="H263" s="75">
        <v>0</v>
      </c>
      <c r="I263" s="75">
        <v>500839.88799999998</v>
      </c>
      <c r="J263" s="75">
        <v>42001.593000000001</v>
      </c>
      <c r="K263" s="75">
        <v>23267.332999999999</v>
      </c>
      <c r="L263" s="76"/>
      <c r="M263" s="75">
        <f t="shared" si="30"/>
        <v>18061.950364249999</v>
      </c>
      <c r="N263" s="75">
        <f t="shared" si="31"/>
        <v>11711.190144549999</v>
      </c>
      <c r="O263" s="75">
        <f t="shared" si="32"/>
        <v>16954.8804819</v>
      </c>
      <c r="P263" s="75">
        <f t="shared" si="33"/>
        <v>424.56463499999995</v>
      </c>
      <c r="Q263" s="75">
        <f t="shared" si="34"/>
        <v>0</v>
      </c>
      <c r="R263" s="75">
        <f t="shared" si="36"/>
        <v>1151.9317423999998</v>
      </c>
      <c r="S263" s="75">
        <f t="shared" si="37"/>
        <v>149.10565514999999</v>
      </c>
      <c r="T263" s="75">
        <f t="shared" si="35"/>
        <v>517.69815925</v>
      </c>
      <c r="U263" s="77"/>
      <c r="V263" s="78">
        <f t="shared" si="29"/>
        <v>48971.321182499996</v>
      </c>
    </row>
    <row r="264" spans="1:22">
      <c r="A264" s="6" t="s">
        <v>19</v>
      </c>
      <c r="B264" s="62">
        <v>11</v>
      </c>
      <c r="C264" s="19" t="s">
        <v>868</v>
      </c>
      <c r="D264" s="74">
        <v>9350.0059999999994</v>
      </c>
      <c r="E264" s="75">
        <v>9507.0069999999996</v>
      </c>
      <c r="F264" s="75">
        <v>35971.995999999999</v>
      </c>
      <c r="G264" s="75">
        <v>13253.213</v>
      </c>
      <c r="H264" s="75">
        <v>0</v>
      </c>
      <c r="I264" s="75">
        <v>55.037999999999997</v>
      </c>
      <c r="J264" s="75">
        <v>41.402000000000001</v>
      </c>
      <c r="K264" s="75">
        <v>0</v>
      </c>
      <c r="L264" s="76"/>
      <c r="M264" s="75">
        <f t="shared" si="30"/>
        <v>53.762534499999994</v>
      </c>
      <c r="N264" s="75">
        <f t="shared" si="31"/>
        <v>62.270895850000002</v>
      </c>
      <c r="O264" s="75">
        <f t="shared" si="32"/>
        <v>91.728589800000009</v>
      </c>
      <c r="P264" s="75">
        <f t="shared" si="33"/>
        <v>81.507259950000005</v>
      </c>
      <c r="Q264" s="75">
        <f t="shared" si="34"/>
        <v>0</v>
      </c>
      <c r="R264" s="75">
        <f t="shared" si="36"/>
        <v>0.12658739999999999</v>
      </c>
      <c r="S264" s="75">
        <f t="shared" si="37"/>
        <v>0.1469771</v>
      </c>
      <c r="T264" s="75">
        <f t="shared" si="35"/>
        <v>0</v>
      </c>
      <c r="U264" s="77"/>
      <c r="V264" s="78">
        <f t="shared" si="29"/>
        <v>289.54284460000002</v>
      </c>
    </row>
    <row r="265" spans="1:22">
      <c r="A265" s="6" t="s">
        <v>517</v>
      </c>
      <c r="B265" s="62">
        <v>19</v>
      </c>
      <c r="C265" s="19" t="s">
        <v>869</v>
      </c>
      <c r="D265" s="74">
        <v>33002.423000000003</v>
      </c>
      <c r="E265" s="75">
        <v>19296.506000000001</v>
      </c>
      <c r="F265" s="75">
        <v>65416.733</v>
      </c>
      <c r="G265" s="75">
        <v>8017.5950000000003</v>
      </c>
      <c r="H265" s="75">
        <v>0</v>
      </c>
      <c r="I265" s="75">
        <v>202.56</v>
      </c>
      <c r="J265" s="75">
        <v>7.8940000000000001</v>
      </c>
      <c r="K265" s="75">
        <v>6.6710000000000003</v>
      </c>
      <c r="L265" s="76"/>
      <c r="M265" s="75">
        <f t="shared" si="30"/>
        <v>189.76393225000001</v>
      </c>
      <c r="N265" s="75">
        <f t="shared" si="31"/>
        <v>126.39211430000002</v>
      </c>
      <c r="O265" s="75">
        <f t="shared" si="32"/>
        <v>166.81266915</v>
      </c>
      <c r="P265" s="75">
        <f t="shared" si="33"/>
        <v>49.308209250000004</v>
      </c>
      <c r="Q265" s="75">
        <f t="shared" si="34"/>
        <v>0</v>
      </c>
      <c r="R265" s="75">
        <f t="shared" si="36"/>
        <v>0.46588800000000002</v>
      </c>
      <c r="S265" s="75">
        <f t="shared" si="37"/>
        <v>2.8023699999999999E-2</v>
      </c>
      <c r="T265" s="75">
        <f t="shared" si="35"/>
        <v>0.14842975000000003</v>
      </c>
      <c r="U265" s="77"/>
      <c r="V265" s="78">
        <f t="shared" si="29"/>
        <v>532.91926639999997</v>
      </c>
    </row>
    <row r="266" spans="1:22">
      <c r="A266" s="6" t="s">
        <v>283</v>
      </c>
      <c r="B266" s="62">
        <v>14</v>
      </c>
      <c r="C266" s="19" t="s">
        <v>870</v>
      </c>
      <c r="D266" s="74">
        <v>37135.296000000002</v>
      </c>
      <c r="E266" s="75">
        <v>9795.598</v>
      </c>
      <c r="F266" s="75">
        <v>107668.46799999999</v>
      </c>
      <c r="G266" s="75">
        <v>4251.2640000000001</v>
      </c>
      <c r="H266" s="75">
        <v>0</v>
      </c>
      <c r="I266" s="75">
        <v>1487.2940000000001</v>
      </c>
      <c r="J266" s="75">
        <v>57.264000000000003</v>
      </c>
      <c r="K266" s="75">
        <v>0</v>
      </c>
      <c r="L266" s="76"/>
      <c r="M266" s="75">
        <f t="shared" si="30"/>
        <v>213.527952</v>
      </c>
      <c r="N266" s="75">
        <f t="shared" si="31"/>
        <v>64.161166899999998</v>
      </c>
      <c r="O266" s="75">
        <f t="shared" si="32"/>
        <v>274.55459339999999</v>
      </c>
      <c r="P266" s="75">
        <f t="shared" si="33"/>
        <v>26.145273599999999</v>
      </c>
      <c r="Q266" s="75">
        <f t="shared" si="34"/>
        <v>0</v>
      </c>
      <c r="R266" s="75">
        <f t="shared" si="36"/>
        <v>3.4207762000000002</v>
      </c>
      <c r="S266" s="75">
        <f t="shared" si="37"/>
        <v>0.2032872</v>
      </c>
      <c r="T266" s="75">
        <f t="shared" si="35"/>
        <v>0</v>
      </c>
      <c r="U266" s="77"/>
      <c r="V266" s="78">
        <f t="shared" ref="V266:V302" si="38">SUM(M266:T266)</f>
        <v>582.01304929999992</v>
      </c>
    </row>
    <row r="267" spans="1:22">
      <c r="A267" s="6" t="s">
        <v>113</v>
      </c>
      <c r="B267" s="62">
        <v>12</v>
      </c>
      <c r="C267" s="19" t="s">
        <v>871</v>
      </c>
      <c r="D267" s="74">
        <v>29435.166000000001</v>
      </c>
      <c r="E267" s="75">
        <v>13825.138999999999</v>
      </c>
      <c r="F267" s="75">
        <v>89609.967000000004</v>
      </c>
      <c r="G267" s="75">
        <v>14591.401</v>
      </c>
      <c r="H267" s="75">
        <v>0</v>
      </c>
      <c r="I267" s="75">
        <v>2480.7150000000001</v>
      </c>
      <c r="J267" s="75">
        <v>95.075999999999993</v>
      </c>
      <c r="K267" s="75">
        <v>0</v>
      </c>
      <c r="L267" s="76"/>
      <c r="M267" s="75">
        <f t="shared" si="30"/>
        <v>169.2522045</v>
      </c>
      <c r="N267" s="75">
        <f t="shared" si="31"/>
        <v>90.55466045</v>
      </c>
      <c r="O267" s="75">
        <f t="shared" ref="O267:O302" si="39">0.5*F267*($O$9/100)</f>
        <v>228.50541585000002</v>
      </c>
      <c r="P267" s="75">
        <f t="shared" si="33"/>
        <v>89.737116150000006</v>
      </c>
      <c r="Q267" s="75">
        <f t="shared" si="34"/>
        <v>0</v>
      </c>
      <c r="R267" s="75">
        <f t="shared" si="36"/>
        <v>5.7056445</v>
      </c>
      <c r="S267" s="75">
        <f t="shared" si="37"/>
        <v>0.33751979999999998</v>
      </c>
      <c r="T267" s="75">
        <f t="shared" si="35"/>
        <v>0</v>
      </c>
      <c r="U267" s="77"/>
      <c r="V267" s="78">
        <f t="shared" si="38"/>
        <v>584.0925612499999</v>
      </c>
    </row>
    <row r="268" spans="1:22">
      <c r="A268" s="6" t="s">
        <v>383</v>
      </c>
      <c r="B268" s="62">
        <v>16</v>
      </c>
      <c r="C268" s="19" t="s">
        <v>872</v>
      </c>
      <c r="D268" s="74">
        <v>23162.484</v>
      </c>
      <c r="E268" s="75">
        <v>5398.5730000000003</v>
      </c>
      <c r="F268" s="75">
        <v>68837.701000000001</v>
      </c>
      <c r="G268" s="75">
        <v>2796.0810000000001</v>
      </c>
      <c r="H268" s="75">
        <v>0</v>
      </c>
      <c r="I268" s="75">
        <v>446.45499999999998</v>
      </c>
      <c r="J268" s="75">
        <v>3.7149999999999999</v>
      </c>
      <c r="K268" s="75">
        <v>103.128</v>
      </c>
      <c r="L268" s="76"/>
      <c r="M268" s="75">
        <f t="shared" ref="M268:M302" si="40">0.5*(D268)*($M$9/100)</f>
        <v>133.18428299999999</v>
      </c>
      <c r="N268" s="75">
        <f t="shared" ref="N268:N302" si="41">0.5*(E268)*($N$9/100)</f>
        <v>35.360653150000005</v>
      </c>
      <c r="O268" s="75">
        <f t="shared" si="39"/>
        <v>175.53613755000001</v>
      </c>
      <c r="P268" s="75">
        <f t="shared" ref="P268:P302" si="42">0.5*G268*($P$9/100)</f>
        <v>17.195898150000001</v>
      </c>
      <c r="Q268" s="75">
        <f t="shared" ref="Q268:Q302" si="43">0.5*H268*($Q$9/100)</f>
        <v>0</v>
      </c>
      <c r="R268" s="75">
        <f t="shared" ref="R268:R302" si="44">0.5*I268*($R$9/100)</f>
        <v>1.0268465</v>
      </c>
      <c r="S268" s="75">
        <f t="shared" ref="S268:S302" si="45">0.5*(J268*$S$9/100)</f>
        <v>1.3188249999999999E-2</v>
      </c>
      <c r="T268" s="75">
        <f t="shared" ref="T268:T302" si="46">0.5*K268*($T$9/100)</f>
        <v>2.2945980000000001</v>
      </c>
      <c r="U268" s="77"/>
      <c r="V268" s="78">
        <f t="shared" si="38"/>
        <v>364.61160460000002</v>
      </c>
    </row>
    <row r="269" spans="1:22">
      <c r="A269" s="6" t="s">
        <v>143</v>
      </c>
      <c r="B269" s="62">
        <v>13</v>
      </c>
      <c r="C269" s="19" t="s">
        <v>873</v>
      </c>
      <c r="D269" s="74">
        <v>9431.1560000000009</v>
      </c>
      <c r="E269" s="75">
        <v>14423.489</v>
      </c>
      <c r="F269" s="75">
        <v>64402.911999999997</v>
      </c>
      <c r="G269" s="75">
        <v>16138.965</v>
      </c>
      <c r="H269" s="75">
        <v>0</v>
      </c>
      <c r="I269" s="75">
        <v>460.55</v>
      </c>
      <c r="J269" s="75">
        <v>58.899000000000001</v>
      </c>
      <c r="K269" s="75">
        <v>71.113</v>
      </c>
      <c r="L269" s="76"/>
      <c r="M269" s="75">
        <f t="shared" si="40"/>
        <v>54.229147000000005</v>
      </c>
      <c r="N269" s="75">
        <f t="shared" si="41"/>
        <v>94.473852949999994</v>
      </c>
      <c r="O269" s="75">
        <f t="shared" si="39"/>
        <v>164.2274256</v>
      </c>
      <c r="P269" s="75">
        <f t="shared" si="42"/>
        <v>99.254634750000008</v>
      </c>
      <c r="Q269" s="75">
        <f t="shared" si="43"/>
        <v>0</v>
      </c>
      <c r="R269" s="75">
        <f t="shared" si="44"/>
        <v>1.0592649999999999</v>
      </c>
      <c r="S269" s="75">
        <f t="shared" si="45"/>
        <v>0.20909144999999998</v>
      </c>
      <c r="T269" s="75">
        <f t="shared" si="46"/>
        <v>1.5822642500000001</v>
      </c>
      <c r="U269" s="77"/>
      <c r="V269" s="78">
        <f t="shared" si="38"/>
        <v>415.03568100000001</v>
      </c>
    </row>
    <row r="270" spans="1:22">
      <c r="A270" s="6" t="s">
        <v>225</v>
      </c>
      <c r="B270" s="62">
        <v>19</v>
      </c>
      <c r="C270" s="19" t="s">
        <v>874</v>
      </c>
      <c r="D270" s="74">
        <v>273503.69400000002</v>
      </c>
      <c r="E270" s="75">
        <v>73433.335999999996</v>
      </c>
      <c r="F270" s="75">
        <v>552280.37100000004</v>
      </c>
      <c r="G270" s="75">
        <v>19886.469000000001</v>
      </c>
      <c r="H270" s="75">
        <v>0</v>
      </c>
      <c r="I270" s="75">
        <v>5890.21</v>
      </c>
      <c r="J270" s="75">
        <v>385.02100000000002</v>
      </c>
      <c r="K270" s="75">
        <v>3108.5419999999999</v>
      </c>
      <c r="L270" s="76"/>
      <c r="M270" s="75">
        <f t="shared" si="40"/>
        <v>1572.6462405</v>
      </c>
      <c r="N270" s="75">
        <f t="shared" si="41"/>
        <v>480.98835079999998</v>
      </c>
      <c r="O270" s="75">
        <f t="shared" si="39"/>
        <v>1408.3149460500001</v>
      </c>
      <c r="P270" s="75">
        <f t="shared" si="42"/>
        <v>122.30178435000001</v>
      </c>
      <c r="Q270" s="75">
        <f t="shared" si="43"/>
        <v>0</v>
      </c>
      <c r="R270" s="75">
        <f t="shared" si="44"/>
        <v>13.547483</v>
      </c>
      <c r="S270" s="75">
        <f t="shared" si="45"/>
        <v>1.36682455</v>
      </c>
      <c r="T270" s="75">
        <f t="shared" si="46"/>
        <v>69.165059500000012</v>
      </c>
      <c r="U270" s="77"/>
      <c r="V270" s="78">
        <f t="shared" si="38"/>
        <v>3668.3306887500003</v>
      </c>
    </row>
    <row r="271" spans="1:22">
      <c r="A271" s="6" t="s">
        <v>511</v>
      </c>
      <c r="B271" s="62">
        <v>2</v>
      </c>
      <c r="C271" s="19" t="s">
        <v>875</v>
      </c>
      <c r="D271" s="74">
        <v>2690655.3229999999</v>
      </c>
      <c r="E271" s="75">
        <v>1706766.5870000001</v>
      </c>
      <c r="F271" s="75">
        <v>5119651.682</v>
      </c>
      <c r="G271" s="75">
        <v>36792.025000000001</v>
      </c>
      <c r="H271" s="75">
        <v>0</v>
      </c>
      <c r="I271" s="75">
        <v>153514.302</v>
      </c>
      <c r="J271" s="75">
        <v>31038.58</v>
      </c>
      <c r="K271" s="75">
        <v>15226.611000000001</v>
      </c>
      <c r="L271" s="76"/>
      <c r="M271" s="75">
        <f t="shared" si="40"/>
        <v>15471.268107249998</v>
      </c>
      <c r="N271" s="75">
        <f t="shared" si="41"/>
        <v>11179.321144850001</v>
      </c>
      <c r="O271" s="75">
        <f t="shared" si="39"/>
        <v>13055.111789100001</v>
      </c>
      <c r="P271" s="75">
        <f t="shared" si="42"/>
        <v>226.27095375000002</v>
      </c>
      <c r="Q271" s="75">
        <f t="shared" si="43"/>
        <v>0</v>
      </c>
      <c r="R271" s="75">
        <f t="shared" si="44"/>
        <v>353.08289459999997</v>
      </c>
      <c r="S271" s="75">
        <f t="shared" si="45"/>
        <v>110.186959</v>
      </c>
      <c r="T271" s="75">
        <f t="shared" si="46"/>
        <v>338.79209475000005</v>
      </c>
      <c r="U271" s="77"/>
      <c r="V271" s="78">
        <f t="shared" si="38"/>
        <v>40734.033943299997</v>
      </c>
    </row>
    <row r="272" spans="1:22">
      <c r="A272" s="6" t="s">
        <v>579</v>
      </c>
      <c r="B272" s="62">
        <v>19</v>
      </c>
      <c r="C272" s="19" t="s">
        <v>876</v>
      </c>
      <c r="D272" s="74">
        <v>30315.084999999999</v>
      </c>
      <c r="E272" s="75">
        <v>16595.202000000001</v>
      </c>
      <c r="F272" s="75">
        <v>90744.501999999993</v>
      </c>
      <c r="G272" s="75">
        <v>22462.013999999999</v>
      </c>
      <c r="H272" s="75">
        <v>0</v>
      </c>
      <c r="I272" s="75">
        <v>1174.2850000000001</v>
      </c>
      <c r="J272" s="75">
        <v>46.042000000000002</v>
      </c>
      <c r="K272" s="75">
        <v>0</v>
      </c>
      <c r="L272" s="76"/>
      <c r="M272" s="75">
        <f t="shared" si="40"/>
        <v>174.31173874999999</v>
      </c>
      <c r="N272" s="75">
        <f t="shared" si="41"/>
        <v>108.69857310000002</v>
      </c>
      <c r="O272" s="75">
        <f t="shared" si="39"/>
        <v>231.3984801</v>
      </c>
      <c r="P272" s="75">
        <f t="shared" si="42"/>
        <v>138.14138610000001</v>
      </c>
      <c r="Q272" s="75">
        <f t="shared" si="43"/>
        <v>0</v>
      </c>
      <c r="R272" s="75">
        <f t="shared" si="44"/>
        <v>2.7008555000000003</v>
      </c>
      <c r="S272" s="75">
        <f t="shared" si="45"/>
        <v>0.16344909999999999</v>
      </c>
      <c r="T272" s="75">
        <f t="shared" si="46"/>
        <v>0</v>
      </c>
      <c r="U272" s="77"/>
      <c r="V272" s="78">
        <f t="shared" si="38"/>
        <v>655.41448264999997</v>
      </c>
    </row>
    <row r="273" spans="1:22">
      <c r="A273" s="6" t="s">
        <v>247</v>
      </c>
      <c r="B273" s="62">
        <v>11</v>
      </c>
      <c r="C273" s="19" t="s">
        <v>877</v>
      </c>
      <c r="D273" s="74">
        <v>12328.966</v>
      </c>
      <c r="E273" s="75">
        <v>18133.653999999999</v>
      </c>
      <c r="F273" s="75">
        <v>63890.184000000001</v>
      </c>
      <c r="G273" s="75">
        <v>25307.225999999999</v>
      </c>
      <c r="H273" s="75">
        <v>0</v>
      </c>
      <c r="I273" s="75">
        <v>464.71800000000002</v>
      </c>
      <c r="J273" s="75">
        <v>133.76</v>
      </c>
      <c r="K273" s="75">
        <v>0</v>
      </c>
      <c r="L273" s="76"/>
      <c r="M273" s="75">
        <f t="shared" si="40"/>
        <v>70.891554499999998</v>
      </c>
      <c r="N273" s="75">
        <f t="shared" si="41"/>
        <v>118.77543369999999</v>
      </c>
      <c r="O273" s="75">
        <f t="shared" si="39"/>
        <v>162.91996920000003</v>
      </c>
      <c r="P273" s="75">
        <f t="shared" si="42"/>
        <v>155.63943989999999</v>
      </c>
      <c r="Q273" s="75">
        <f t="shared" si="43"/>
        <v>0</v>
      </c>
      <c r="R273" s="75">
        <f t="shared" si="44"/>
        <v>1.0688514</v>
      </c>
      <c r="S273" s="75">
        <f t="shared" si="45"/>
        <v>0.47484799999999994</v>
      </c>
      <c r="T273" s="75">
        <f t="shared" si="46"/>
        <v>0</v>
      </c>
      <c r="U273" s="77"/>
      <c r="V273" s="78">
        <f t="shared" si="38"/>
        <v>509.77009670000007</v>
      </c>
    </row>
    <row r="274" spans="1:22">
      <c r="A274" s="6" t="s">
        <v>549</v>
      </c>
      <c r="B274" s="62">
        <v>1</v>
      </c>
      <c r="C274" s="19" t="s">
        <v>878</v>
      </c>
      <c r="D274" s="74">
        <v>441945.09499999997</v>
      </c>
      <c r="E274" s="75">
        <v>421922.30800000002</v>
      </c>
      <c r="F274" s="75">
        <v>1127425.6580000001</v>
      </c>
      <c r="G274" s="75">
        <v>7155.16</v>
      </c>
      <c r="H274" s="75">
        <v>0</v>
      </c>
      <c r="I274" s="75">
        <v>1964.6659999999999</v>
      </c>
      <c r="J274" s="75">
        <v>149.23500000000001</v>
      </c>
      <c r="K274" s="75">
        <v>10759.903</v>
      </c>
      <c r="L274" s="76"/>
      <c r="M274" s="75">
        <f t="shared" si="40"/>
        <v>2541.18429625</v>
      </c>
      <c r="N274" s="75">
        <f t="shared" si="41"/>
        <v>2763.5911174000003</v>
      </c>
      <c r="O274" s="75">
        <f t="shared" si="39"/>
        <v>2874.9354279000004</v>
      </c>
      <c r="P274" s="75">
        <f t="shared" si="42"/>
        <v>44.004233999999997</v>
      </c>
      <c r="Q274" s="75">
        <f t="shared" si="43"/>
        <v>0</v>
      </c>
      <c r="R274" s="75">
        <f t="shared" si="44"/>
        <v>4.5187317999999994</v>
      </c>
      <c r="S274" s="75">
        <f t="shared" si="45"/>
        <v>0.52978425000000007</v>
      </c>
      <c r="T274" s="75">
        <f t="shared" si="46"/>
        <v>239.40784175000005</v>
      </c>
      <c r="U274" s="77"/>
      <c r="V274" s="78">
        <f t="shared" si="38"/>
        <v>8468.1714333500022</v>
      </c>
    </row>
    <row r="275" spans="1:22">
      <c r="A275" s="6" t="s">
        <v>303</v>
      </c>
      <c r="B275" s="62">
        <v>17</v>
      </c>
      <c r="C275" s="19" t="s">
        <v>879</v>
      </c>
      <c r="D275" s="74">
        <v>15891.465</v>
      </c>
      <c r="E275" s="75">
        <v>6833.4319999999998</v>
      </c>
      <c r="F275" s="75">
        <v>138028.83199999999</v>
      </c>
      <c r="G275" s="75">
        <v>3304.6619999999998</v>
      </c>
      <c r="H275" s="75">
        <v>0</v>
      </c>
      <c r="I275" s="75">
        <v>1361.616</v>
      </c>
      <c r="J275" s="75">
        <v>7.1070000000000002</v>
      </c>
      <c r="K275" s="75">
        <v>0</v>
      </c>
      <c r="L275" s="76"/>
      <c r="M275" s="75">
        <f t="shared" si="40"/>
        <v>91.375923749999998</v>
      </c>
      <c r="N275" s="75">
        <f t="shared" si="41"/>
        <v>44.758979600000004</v>
      </c>
      <c r="O275" s="75">
        <f t="shared" si="39"/>
        <v>351.97352160000003</v>
      </c>
      <c r="P275" s="75">
        <f t="shared" si="42"/>
        <v>20.323671299999997</v>
      </c>
      <c r="Q275" s="75">
        <f t="shared" si="43"/>
        <v>0</v>
      </c>
      <c r="R275" s="75">
        <f t="shared" si="44"/>
        <v>3.1317168</v>
      </c>
      <c r="S275" s="75">
        <f t="shared" si="45"/>
        <v>2.5229849999999998E-2</v>
      </c>
      <c r="T275" s="75">
        <f t="shared" si="46"/>
        <v>0</v>
      </c>
      <c r="U275" s="77"/>
      <c r="V275" s="78">
        <f t="shared" si="38"/>
        <v>511.58904290000004</v>
      </c>
    </row>
    <row r="276" spans="1:22">
      <c r="A276" s="6" t="s">
        <v>337</v>
      </c>
      <c r="B276" s="62">
        <v>4</v>
      </c>
      <c r="C276" s="19" t="s">
        <v>880</v>
      </c>
      <c r="D276" s="74">
        <v>84904.010999999999</v>
      </c>
      <c r="E276" s="75">
        <v>20583.712</v>
      </c>
      <c r="F276" s="75">
        <v>305604.09999999998</v>
      </c>
      <c r="G276" s="75">
        <v>7996.71</v>
      </c>
      <c r="H276" s="75">
        <v>0</v>
      </c>
      <c r="I276" s="75">
        <v>2259.8240000000001</v>
      </c>
      <c r="J276" s="75">
        <v>61.427</v>
      </c>
      <c r="K276" s="75">
        <v>187.55099999999999</v>
      </c>
      <c r="L276" s="76"/>
      <c r="M276" s="75">
        <f t="shared" si="40"/>
        <v>488.19806324999996</v>
      </c>
      <c r="N276" s="75">
        <f t="shared" si="41"/>
        <v>134.82331360000001</v>
      </c>
      <c r="O276" s="75">
        <f t="shared" si="39"/>
        <v>779.29045499999995</v>
      </c>
      <c r="P276" s="75">
        <f t="shared" si="42"/>
        <v>49.179766499999999</v>
      </c>
      <c r="Q276" s="75">
        <f t="shared" si="43"/>
        <v>0</v>
      </c>
      <c r="R276" s="75">
        <f t="shared" si="44"/>
        <v>5.1975952000000003</v>
      </c>
      <c r="S276" s="75">
        <f t="shared" si="45"/>
        <v>0.21806584999999998</v>
      </c>
      <c r="T276" s="75">
        <f t="shared" si="46"/>
        <v>4.1730097500000003</v>
      </c>
      <c r="U276" s="77"/>
      <c r="V276" s="78">
        <f t="shared" si="38"/>
        <v>1461.0802691499998</v>
      </c>
    </row>
    <row r="277" spans="1:22">
      <c r="A277" s="6" t="s">
        <v>205</v>
      </c>
      <c r="B277" s="62">
        <v>6</v>
      </c>
      <c r="C277" s="19" t="s">
        <v>881</v>
      </c>
      <c r="D277" s="74">
        <v>31709.147000000001</v>
      </c>
      <c r="E277" s="75">
        <v>25016.598999999998</v>
      </c>
      <c r="F277" s="75">
        <v>112881.368</v>
      </c>
      <c r="G277" s="75">
        <v>30218.117999999999</v>
      </c>
      <c r="H277" s="75">
        <v>0</v>
      </c>
      <c r="I277" s="75">
        <v>689.57399999999996</v>
      </c>
      <c r="J277" s="75">
        <v>86.790999999999997</v>
      </c>
      <c r="K277" s="75">
        <v>260.55399999999997</v>
      </c>
      <c r="L277" s="76"/>
      <c r="M277" s="75">
        <f t="shared" si="40"/>
        <v>182.32759525</v>
      </c>
      <c r="N277" s="75">
        <f t="shared" si="41"/>
        <v>163.85872344999999</v>
      </c>
      <c r="O277" s="75">
        <f t="shared" si="39"/>
        <v>287.84748840000003</v>
      </c>
      <c r="P277" s="75">
        <f t="shared" si="42"/>
        <v>185.8414257</v>
      </c>
      <c r="Q277" s="75">
        <f t="shared" si="43"/>
        <v>0</v>
      </c>
      <c r="R277" s="75">
        <f t="shared" si="44"/>
        <v>1.5860201999999999</v>
      </c>
      <c r="S277" s="75">
        <f t="shared" si="45"/>
        <v>0.30810804999999997</v>
      </c>
      <c r="T277" s="75">
        <f t="shared" si="46"/>
        <v>5.7973264999999996</v>
      </c>
      <c r="U277" s="77"/>
      <c r="V277" s="78">
        <f t="shared" si="38"/>
        <v>827.5666875500001</v>
      </c>
    </row>
    <row r="278" spans="1:22">
      <c r="A278" s="6" t="s">
        <v>263</v>
      </c>
      <c r="B278" s="62">
        <v>17</v>
      </c>
      <c r="C278" s="19" t="s">
        <v>882</v>
      </c>
      <c r="D278" s="74">
        <v>28346.002</v>
      </c>
      <c r="E278" s="75">
        <v>16049.109</v>
      </c>
      <c r="F278" s="75">
        <v>61763.264999999999</v>
      </c>
      <c r="G278" s="75">
        <v>18206.111000000001</v>
      </c>
      <c r="H278" s="75">
        <v>0</v>
      </c>
      <c r="I278" s="75">
        <v>339.47899999999998</v>
      </c>
      <c r="J278" s="75">
        <v>18.631</v>
      </c>
      <c r="K278" s="75">
        <v>15.146000000000001</v>
      </c>
      <c r="L278" s="76"/>
      <c r="M278" s="75">
        <f t="shared" si="40"/>
        <v>162.98951149999999</v>
      </c>
      <c r="N278" s="75">
        <f t="shared" si="41"/>
        <v>105.12166395000001</v>
      </c>
      <c r="O278" s="75">
        <f t="shared" si="39"/>
        <v>157.49632575000001</v>
      </c>
      <c r="P278" s="75">
        <f t="shared" si="42"/>
        <v>111.96758265000001</v>
      </c>
      <c r="Q278" s="75">
        <f t="shared" si="43"/>
        <v>0</v>
      </c>
      <c r="R278" s="75">
        <f t="shared" si="44"/>
        <v>0.78080169999999993</v>
      </c>
      <c r="S278" s="75">
        <f t="shared" si="45"/>
        <v>6.6140049999999992E-2</v>
      </c>
      <c r="T278" s="75">
        <f t="shared" si="46"/>
        <v>0.33699850000000003</v>
      </c>
      <c r="U278" s="77"/>
      <c r="V278" s="78">
        <f t="shared" si="38"/>
        <v>538.75902410000003</v>
      </c>
    </row>
    <row r="279" spans="1:22">
      <c r="A279" s="6" t="s">
        <v>187</v>
      </c>
      <c r="B279" s="62">
        <v>19</v>
      </c>
      <c r="C279" s="19" t="s">
        <v>883</v>
      </c>
      <c r="D279" s="74">
        <v>19884.948</v>
      </c>
      <c r="E279" s="75">
        <v>9804.9069999999992</v>
      </c>
      <c r="F279" s="75">
        <v>28714.212</v>
      </c>
      <c r="G279" s="75">
        <v>14316.343999999999</v>
      </c>
      <c r="H279" s="75">
        <v>0</v>
      </c>
      <c r="I279" s="75">
        <v>7.5060000000000002</v>
      </c>
      <c r="J279" s="75">
        <v>2.895</v>
      </c>
      <c r="K279" s="75">
        <v>37.475000000000001</v>
      </c>
      <c r="L279" s="76"/>
      <c r="M279" s="75">
        <f t="shared" si="40"/>
        <v>114.33845100000001</v>
      </c>
      <c r="N279" s="75">
        <f t="shared" si="41"/>
        <v>64.222140850000002</v>
      </c>
      <c r="O279" s="75">
        <f t="shared" si="39"/>
        <v>73.221240600000002</v>
      </c>
      <c r="P279" s="75">
        <f t="shared" si="42"/>
        <v>88.045515600000002</v>
      </c>
      <c r="Q279" s="75">
        <f t="shared" si="43"/>
        <v>0</v>
      </c>
      <c r="R279" s="75">
        <f t="shared" si="44"/>
        <v>1.7263799999999999E-2</v>
      </c>
      <c r="S279" s="75">
        <f t="shared" si="45"/>
        <v>1.027725E-2</v>
      </c>
      <c r="T279" s="75">
        <f t="shared" si="46"/>
        <v>0.83381875000000016</v>
      </c>
      <c r="U279" s="77"/>
      <c r="V279" s="78">
        <f t="shared" si="38"/>
        <v>340.68870785000001</v>
      </c>
    </row>
    <row r="280" spans="1:22">
      <c r="A280" s="6" t="s">
        <v>93</v>
      </c>
      <c r="B280" s="62">
        <v>13</v>
      </c>
      <c r="C280" s="19" t="s">
        <v>884</v>
      </c>
      <c r="D280" s="74">
        <v>13926.192999999999</v>
      </c>
      <c r="E280" s="75">
        <v>13825.956</v>
      </c>
      <c r="F280" s="75">
        <v>85654.710999999996</v>
      </c>
      <c r="G280" s="75">
        <v>9943.4609999999993</v>
      </c>
      <c r="H280" s="75">
        <v>0</v>
      </c>
      <c r="I280" s="75">
        <v>711.43299999999999</v>
      </c>
      <c r="J280" s="75">
        <v>23.64</v>
      </c>
      <c r="K280" s="75">
        <v>136.78</v>
      </c>
      <c r="L280" s="76"/>
      <c r="M280" s="75">
        <f t="shared" si="40"/>
        <v>80.075609749999998</v>
      </c>
      <c r="N280" s="75">
        <f t="shared" si="41"/>
        <v>90.560011799999998</v>
      </c>
      <c r="O280" s="75">
        <f t="shared" si="39"/>
        <v>218.41951305000001</v>
      </c>
      <c r="P280" s="75">
        <f t="shared" si="42"/>
        <v>61.152285149999997</v>
      </c>
      <c r="Q280" s="75">
        <f t="shared" si="43"/>
        <v>0</v>
      </c>
      <c r="R280" s="75">
        <f t="shared" si="44"/>
        <v>1.6362958999999999</v>
      </c>
      <c r="S280" s="75">
        <f t="shared" si="45"/>
        <v>8.3921999999999997E-2</v>
      </c>
      <c r="T280" s="75">
        <f t="shared" si="46"/>
        <v>3.0433550000000005</v>
      </c>
      <c r="U280" s="77"/>
      <c r="V280" s="78">
        <f t="shared" si="38"/>
        <v>454.97099264999997</v>
      </c>
    </row>
    <row r="281" spans="1:22">
      <c r="A281" s="6" t="s">
        <v>397</v>
      </c>
      <c r="B281" s="62">
        <v>15</v>
      </c>
      <c r="C281" s="19" t="s">
        <v>885</v>
      </c>
      <c r="D281" s="74">
        <v>148948.12899999999</v>
      </c>
      <c r="E281" s="75">
        <v>32026.639999999999</v>
      </c>
      <c r="F281" s="75">
        <v>207269.61300000001</v>
      </c>
      <c r="G281" s="75">
        <v>33002.966</v>
      </c>
      <c r="H281" s="75">
        <v>0</v>
      </c>
      <c r="I281" s="75">
        <v>4087.4229999999998</v>
      </c>
      <c r="J281" s="75">
        <v>301.08600000000001</v>
      </c>
      <c r="K281" s="75">
        <v>235.221</v>
      </c>
      <c r="L281" s="76"/>
      <c r="M281" s="75">
        <f t="shared" si="40"/>
        <v>856.45174174999988</v>
      </c>
      <c r="N281" s="75">
        <f t="shared" si="41"/>
        <v>209.77449200000001</v>
      </c>
      <c r="O281" s="75">
        <f t="shared" si="39"/>
        <v>528.53751315000011</v>
      </c>
      <c r="P281" s="75">
        <f t="shared" si="42"/>
        <v>202.96824090000001</v>
      </c>
      <c r="Q281" s="75">
        <f t="shared" si="43"/>
        <v>0</v>
      </c>
      <c r="R281" s="75">
        <f t="shared" si="44"/>
        <v>9.4010728999999991</v>
      </c>
      <c r="S281" s="75">
        <f t="shared" si="45"/>
        <v>1.0688553000000001</v>
      </c>
      <c r="T281" s="75">
        <f t="shared" si="46"/>
        <v>5.2336672500000008</v>
      </c>
      <c r="U281" s="77"/>
      <c r="V281" s="78">
        <f t="shared" si="38"/>
        <v>1813.43558325</v>
      </c>
    </row>
    <row r="282" spans="1:22">
      <c r="A282" s="6" t="s">
        <v>343</v>
      </c>
      <c r="B282" s="62">
        <v>2</v>
      </c>
      <c r="C282" s="19" t="s">
        <v>886</v>
      </c>
      <c r="D282" s="74">
        <v>224270.764</v>
      </c>
      <c r="E282" s="75">
        <v>113308.258</v>
      </c>
      <c r="F282" s="75">
        <v>378318.50799999997</v>
      </c>
      <c r="G282" s="75">
        <v>73942.362999999998</v>
      </c>
      <c r="H282" s="75">
        <v>0</v>
      </c>
      <c r="I282" s="75">
        <v>966.70600000000002</v>
      </c>
      <c r="J282" s="75">
        <v>208.614</v>
      </c>
      <c r="K282" s="75">
        <v>0</v>
      </c>
      <c r="L282" s="76"/>
      <c r="M282" s="75">
        <f t="shared" si="40"/>
        <v>1289.5568929999999</v>
      </c>
      <c r="N282" s="75">
        <f t="shared" si="41"/>
        <v>742.16908990000002</v>
      </c>
      <c r="O282" s="75">
        <f t="shared" si="39"/>
        <v>964.71219540000004</v>
      </c>
      <c r="P282" s="75">
        <f t="shared" si="42"/>
        <v>454.74553244999998</v>
      </c>
      <c r="Q282" s="75">
        <f t="shared" si="43"/>
        <v>0</v>
      </c>
      <c r="R282" s="75">
        <f t="shared" si="44"/>
        <v>2.2234238</v>
      </c>
      <c r="S282" s="75">
        <f t="shared" si="45"/>
        <v>0.74057969999999995</v>
      </c>
      <c r="T282" s="75">
        <f t="shared" si="46"/>
        <v>0</v>
      </c>
      <c r="U282" s="77"/>
      <c r="V282" s="78">
        <f t="shared" si="38"/>
        <v>3454.1477142500003</v>
      </c>
    </row>
    <row r="283" spans="1:22">
      <c r="A283" s="6" t="s">
        <v>457</v>
      </c>
      <c r="B283" s="62">
        <v>15</v>
      </c>
      <c r="C283" s="19" t="s">
        <v>887</v>
      </c>
      <c r="D283" s="74">
        <v>1100694.2290000001</v>
      </c>
      <c r="E283" s="75">
        <v>301330.19799999997</v>
      </c>
      <c r="F283" s="75">
        <v>1809078.3189999999</v>
      </c>
      <c r="G283" s="75">
        <v>33274.396000000001</v>
      </c>
      <c r="H283" s="75">
        <v>0</v>
      </c>
      <c r="I283" s="75">
        <v>49672.447</v>
      </c>
      <c r="J283" s="75">
        <v>4310.2290000000003</v>
      </c>
      <c r="K283" s="75">
        <v>2546.3389999999999</v>
      </c>
      <c r="L283" s="76"/>
      <c r="M283" s="75">
        <f t="shared" si="40"/>
        <v>6328.99181675</v>
      </c>
      <c r="N283" s="75">
        <f t="shared" si="41"/>
        <v>1973.7127968999998</v>
      </c>
      <c r="O283" s="75">
        <f t="shared" si="39"/>
        <v>4613.1497134500005</v>
      </c>
      <c r="P283" s="75">
        <f t="shared" si="42"/>
        <v>204.63753540000002</v>
      </c>
      <c r="Q283" s="75">
        <f t="shared" si="43"/>
        <v>0</v>
      </c>
      <c r="R283" s="75">
        <f t="shared" si="44"/>
        <v>114.2466281</v>
      </c>
      <c r="S283" s="75">
        <f t="shared" si="45"/>
        <v>15.30131295</v>
      </c>
      <c r="T283" s="75">
        <f t="shared" si="46"/>
        <v>56.656042750000005</v>
      </c>
      <c r="U283" s="77"/>
      <c r="V283" s="78">
        <f t="shared" si="38"/>
        <v>13306.695846299999</v>
      </c>
    </row>
    <row r="284" spans="1:22">
      <c r="A284" s="6" t="s">
        <v>509</v>
      </c>
      <c r="B284" s="62">
        <v>6</v>
      </c>
      <c r="C284" s="19" t="s">
        <v>888</v>
      </c>
      <c r="D284" s="74">
        <v>177171.94200000001</v>
      </c>
      <c r="E284" s="75">
        <v>44490.296999999999</v>
      </c>
      <c r="F284" s="75">
        <v>495115.27299999999</v>
      </c>
      <c r="G284" s="75">
        <v>19669.003000000001</v>
      </c>
      <c r="H284" s="75">
        <v>0</v>
      </c>
      <c r="I284" s="75">
        <v>14045.694</v>
      </c>
      <c r="J284" s="75">
        <v>591.14099999999996</v>
      </c>
      <c r="K284" s="75">
        <v>0</v>
      </c>
      <c r="L284" s="76"/>
      <c r="M284" s="75">
        <f t="shared" si="40"/>
        <v>1018.7386665</v>
      </c>
      <c r="N284" s="75">
        <f t="shared" si="41"/>
        <v>291.41144535000001</v>
      </c>
      <c r="O284" s="75">
        <f t="shared" si="39"/>
        <v>1262.54394615</v>
      </c>
      <c r="P284" s="75">
        <f t="shared" si="42"/>
        <v>120.96436845000001</v>
      </c>
      <c r="Q284" s="75">
        <f t="shared" si="43"/>
        <v>0</v>
      </c>
      <c r="R284" s="75">
        <f t="shared" si="44"/>
        <v>32.305096200000001</v>
      </c>
      <c r="S284" s="75">
        <f t="shared" si="45"/>
        <v>2.0985505499999997</v>
      </c>
      <c r="T284" s="75">
        <f t="shared" si="46"/>
        <v>0</v>
      </c>
      <c r="U284" s="77"/>
      <c r="V284" s="78">
        <f t="shared" si="38"/>
        <v>2728.0620732000002</v>
      </c>
    </row>
    <row r="285" spans="1:22">
      <c r="A285" s="6" t="s">
        <v>349</v>
      </c>
      <c r="B285" s="62">
        <v>11</v>
      </c>
      <c r="C285" s="19" t="s">
        <v>889</v>
      </c>
      <c r="D285" s="74">
        <v>254158.848</v>
      </c>
      <c r="E285" s="75">
        <v>70494.335000000006</v>
      </c>
      <c r="F285" s="75">
        <v>487733.70299999998</v>
      </c>
      <c r="G285" s="75">
        <v>22671.471000000001</v>
      </c>
      <c r="H285" s="75">
        <v>0</v>
      </c>
      <c r="I285" s="75">
        <v>1633.068</v>
      </c>
      <c r="J285" s="75">
        <v>47.43</v>
      </c>
      <c r="K285" s="75">
        <v>0</v>
      </c>
      <c r="L285" s="76"/>
      <c r="M285" s="75">
        <f t="shared" si="40"/>
        <v>1461.413376</v>
      </c>
      <c r="N285" s="75">
        <f t="shared" si="41"/>
        <v>461.73789425000007</v>
      </c>
      <c r="O285" s="75">
        <f t="shared" si="39"/>
        <v>1243.7209426500001</v>
      </c>
      <c r="P285" s="75">
        <f t="shared" si="42"/>
        <v>139.42954665000002</v>
      </c>
      <c r="Q285" s="75">
        <f t="shared" si="43"/>
        <v>0</v>
      </c>
      <c r="R285" s="75">
        <f t="shared" si="44"/>
        <v>3.7560563999999999</v>
      </c>
      <c r="S285" s="75">
        <f t="shared" si="45"/>
        <v>0.16837650000000001</v>
      </c>
      <c r="T285" s="75">
        <f t="shared" si="46"/>
        <v>0</v>
      </c>
      <c r="U285" s="77"/>
      <c r="V285" s="78">
        <f t="shared" si="38"/>
        <v>3310.2261924499994</v>
      </c>
    </row>
    <row r="286" spans="1:22">
      <c r="A286" s="6" t="s">
        <v>35</v>
      </c>
      <c r="B286" s="62">
        <v>2</v>
      </c>
      <c r="C286" s="19" t="s">
        <v>890</v>
      </c>
      <c r="D286" s="74">
        <v>17331.929</v>
      </c>
      <c r="E286" s="75">
        <v>11067.947</v>
      </c>
      <c r="F286" s="75">
        <v>58948.822999999997</v>
      </c>
      <c r="G286" s="75">
        <v>15144.897000000001</v>
      </c>
      <c r="H286" s="75">
        <v>0</v>
      </c>
      <c r="I286" s="75">
        <v>0</v>
      </c>
      <c r="J286" s="75">
        <v>0</v>
      </c>
      <c r="K286" s="75">
        <v>0</v>
      </c>
      <c r="L286" s="76"/>
      <c r="M286" s="75">
        <f t="shared" si="40"/>
        <v>99.658591749999999</v>
      </c>
      <c r="N286" s="75">
        <f t="shared" si="41"/>
        <v>72.495052850000008</v>
      </c>
      <c r="O286" s="75">
        <f t="shared" si="39"/>
        <v>150.31949865000001</v>
      </c>
      <c r="P286" s="75">
        <f t="shared" si="42"/>
        <v>93.141116550000007</v>
      </c>
      <c r="Q286" s="75">
        <f t="shared" si="43"/>
        <v>0</v>
      </c>
      <c r="R286" s="75">
        <f t="shared" si="44"/>
        <v>0</v>
      </c>
      <c r="S286" s="75">
        <f t="shared" si="45"/>
        <v>0</v>
      </c>
      <c r="T286" s="75">
        <f t="shared" si="46"/>
        <v>0</v>
      </c>
      <c r="U286" s="77"/>
      <c r="V286" s="78">
        <f t="shared" si="38"/>
        <v>415.61425980000001</v>
      </c>
    </row>
    <row r="287" spans="1:22">
      <c r="A287" s="6" t="s">
        <v>501</v>
      </c>
      <c r="B287" s="62">
        <v>11</v>
      </c>
      <c r="C287" s="19" t="s">
        <v>891</v>
      </c>
      <c r="D287" s="74">
        <v>12971.554</v>
      </c>
      <c r="E287" s="75">
        <v>10636.038</v>
      </c>
      <c r="F287" s="75">
        <v>45802.773999999998</v>
      </c>
      <c r="G287" s="75">
        <v>12660.778</v>
      </c>
      <c r="H287" s="75">
        <v>0</v>
      </c>
      <c r="I287" s="75">
        <v>403.91500000000002</v>
      </c>
      <c r="J287" s="75">
        <v>179.93799999999999</v>
      </c>
      <c r="K287" s="75">
        <v>0</v>
      </c>
      <c r="L287" s="76"/>
      <c r="M287" s="75">
        <f t="shared" si="40"/>
        <v>74.586435499999993</v>
      </c>
      <c r="N287" s="75">
        <f t="shared" si="41"/>
        <v>69.666048900000007</v>
      </c>
      <c r="O287" s="75">
        <f t="shared" si="39"/>
        <v>116.7970737</v>
      </c>
      <c r="P287" s="75">
        <f t="shared" si="42"/>
        <v>77.863784699999997</v>
      </c>
      <c r="Q287" s="75">
        <f t="shared" si="43"/>
        <v>0</v>
      </c>
      <c r="R287" s="75">
        <f t="shared" si="44"/>
        <v>0.92900450000000001</v>
      </c>
      <c r="S287" s="75">
        <f t="shared" si="45"/>
        <v>0.63877989999999985</v>
      </c>
      <c r="T287" s="75">
        <f t="shared" si="46"/>
        <v>0</v>
      </c>
      <c r="U287" s="77"/>
      <c r="V287" s="78">
        <f t="shared" si="38"/>
        <v>340.4811272</v>
      </c>
    </row>
    <row r="288" spans="1:22">
      <c r="A288" s="6" t="s">
        <v>589</v>
      </c>
      <c r="B288" s="62">
        <v>6</v>
      </c>
      <c r="C288" s="19" t="s">
        <v>892</v>
      </c>
      <c r="D288" s="74">
        <v>12222.102999999999</v>
      </c>
      <c r="E288" s="75">
        <v>25346.55</v>
      </c>
      <c r="F288" s="75">
        <v>119268.66899999999</v>
      </c>
      <c r="G288" s="75">
        <v>25345.598000000002</v>
      </c>
      <c r="H288" s="75">
        <v>0</v>
      </c>
      <c r="I288" s="75">
        <v>316.73899999999998</v>
      </c>
      <c r="J288" s="75">
        <v>93.260999999999996</v>
      </c>
      <c r="K288" s="75">
        <v>242.04599999999999</v>
      </c>
      <c r="L288" s="76"/>
      <c r="M288" s="75">
        <f t="shared" si="40"/>
        <v>70.277092249999995</v>
      </c>
      <c r="N288" s="75">
        <f t="shared" si="41"/>
        <v>166.0199025</v>
      </c>
      <c r="O288" s="75">
        <f t="shared" si="39"/>
        <v>304.13510595000002</v>
      </c>
      <c r="P288" s="75">
        <f t="shared" si="42"/>
        <v>155.87542770000002</v>
      </c>
      <c r="Q288" s="75">
        <f t="shared" si="43"/>
        <v>0</v>
      </c>
      <c r="R288" s="75">
        <f t="shared" si="44"/>
        <v>0.72849969999999997</v>
      </c>
      <c r="S288" s="75">
        <f t="shared" si="45"/>
        <v>0.33107654999999991</v>
      </c>
      <c r="T288" s="75">
        <f t="shared" si="46"/>
        <v>5.3855235000000006</v>
      </c>
      <c r="U288" s="77"/>
      <c r="V288" s="78">
        <f t="shared" si="38"/>
        <v>702.75262815000019</v>
      </c>
    </row>
    <row r="289" spans="1:22">
      <c r="A289" s="6" t="s">
        <v>103</v>
      </c>
      <c r="B289" s="62">
        <v>16</v>
      </c>
      <c r="C289" s="19" t="s">
        <v>893</v>
      </c>
      <c r="D289" s="74">
        <v>23999.149000000001</v>
      </c>
      <c r="E289" s="75">
        <v>6832.4650000000001</v>
      </c>
      <c r="F289" s="75">
        <v>81213.489000000001</v>
      </c>
      <c r="G289" s="75">
        <v>5907.5420000000004</v>
      </c>
      <c r="H289" s="75">
        <v>0</v>
      </c>
      <c r="I289" s="75">
        <v>1195.67</v>
      </c>
      <c r="J289" s="75">
        <v>64.596999999999994</v>
      </c>
      <c r="K289" s="75">
        <v>127.848</v>
      </c>
      <c r="L289" s="76"/>
      <c r="M289" s="75">
        <f t="shared" si="40"/>
        <v>137.99510674999999</v>
      </c>
      <c r="N289" s="75">
        <f t="shared" si="41"/>
        <v>44.752645749999999</v>
      </c>
      <c r="O289" s="75">
        <f t="shared" si="39"/>
        <v>207.09439695000003</v>
      </c>
      <c r="P289" s="75">
        <f t="shared" si="42"/>
        <v>36.331383300000006</v>
      </c>
      <c r="Q289" s="75">
        <f t="shared" si="43"/>
        <v>0</v>
      </c>
      <c r="R289" s="75">
        <f t="shared" si="44"/>
        <v>2.750041</v>
      </c>
      <c r="S289" s="75">
        <f t="shared" si="45"/>
        <v>0.22931934999999995</v>
      </c>
      <c r="T289" s="75">
        <f t="shared" si="46"/>
        <v>2.8446180000000001</v>
      </c>
      <c r="U289" s="77"/>
      <c r="V289" s="78">
        <f t="shared" si="38"/>
        <v>431.99751110000011</v>
      </c>
    </row>
    <row r="290" spans="1:22">
      <c r="A290" s="6" t="s">
        <v>423</v>
      </c>
      <c r="B290" s="62">
        <v>11</v>
      </c>
      <c r="C290" s="19" t="s">
        <v>894</v>
      </c>
      <c r="D290" s="74">
        <v>66712.604000000007</v>
      </c>
      <c r="E290" s="75">
        <v>11022.941999999999</v>
      </c>
      <c r="F290" s="75">
        <v>77180.701000000001</v>
      </c>
      <c r="G290" s="75">
        <v>8711.1049999999996</v>
      </c>
      <c r="H290" s="75">
        <v>0</v>
      </c>
      <c r="I290" s="75">
        <v>822.33699999999999</v>
      </c>
      <c r="J290" s="75">
        <v>127.76600000000001</v>
      </c>
      <c r="K290" s="75">
        <v>0</v>
      </c>
      <c r="L290" s="76"/>
      <c r="M290" s="75">
        <f t="shared" si="40"/>
        <v>383.59747300000004</v>
      </c>
      <c r="N290" s="75">
        <f t="shared" si="41"/>
        <v>72.200270099999997</v>
      </c>
      <c r="O290" s="75">
        <f t="shared" si="39"/>
        <v>196.81078755000001</v>
      </c>
      <c r="P290" s="75">
        <f t="shared" si="42"/>
        <v>53.57329575</v>
      </c>
      <c r="Q290" s="75">
        <f t="shared" si="43"/>
        <v>0</v>
      </c>
      <c r="R290" s="75">
        <f t="shared" si="44"/>
        <v>1.8913750999999999</v>
      </c>
      <c r="S290" s="75">
        <f t="shared" si="45"/>
        <v>0.45356930000000001</v>
      </c>
      <c r="T290" s="75">
        <f t="shared" si="46"/>
        <v>0</v>
      </c>
      <c r="U290" s="77"/>
      <c r="V290" s="78">
        <f t="shared" si="38"/>
        <v>708.52677080000012</v>
      </c>
    </row>
    <row r="291" spans="1:22">
      <c r="A291" s="6" t="s">
        <v>51</v>
      </c>
      <c r="B291" s="62">
        <v>1</v>
      </c>
      <c r="C291" s="19" t="s">
        <v>895</v>
      </c>
      <c r="D291" s="74">
        <v>152488.068</v>
      </c>
      <c r="E291" s="75">
        <v>268434.30200000003</v>
      </c>
      <c r="F291" s="75">
        <v>755616.495</v>
      </c>
      <c r="G291" s="75">
        <v>40102.277999999998</v>
      </c>
      <c r="H291" s="75">
        <v>0</v>
      </c>
      <c r="I291" s="75">
        <v>2648.1840000000002</v>
      </c>
      <c r="J291" s="75">
        <v>1179.7829999999999</v>
      </c>
      <c r="K291" s="75">
        <v>5275.1019999999999</v>
      </c>
      <c r="L291" s="76"/>
      <c r="M291" s="75">
        <f t="shared" si="40"/>
        <v>876.80639099999996</v>
      </c>
      <c r="N291" s="75">
        <f t="shared" si="41"/>
        <v>1758.2446781000003</v>
      </c>
      <c r="O291" s="75">
        <f t="shared" si="39"/>
        <v>1926.82206225</v>
      </c>
      <c r="P291" s="75">
        <f t="shared" si="42"/>
        <v>246.62900969999998</v>
      </c>
      <c r="Q291" s="75">
        <f t="shared" si="43"/>
        <v>0</v>
      </c>
      <c r="R291" s="75">
        <f t="shared" si="44"/>
        <v>6.0908232</v>
      </c>
      <c r="S291" s="75">
        <f t="shared" si="45"/>
        <v>4.1882296499999994</v>
      </c>
      <c r="T291" s="75">
        <f t="shared" si="46"/>
        <v>117.3710195</v>
      </c>
      <c r="U291" s="77"/>
      <c r="V291" s="78">
        <f t="shared" si="38"/>
        <v>4936.1522134000006</v>
      </c>
    </row>
    <row r="292" spans="1:22">
      <c r="A292" s="6" t="s">
        <v>481</v>
      </c>
      <c r="B292" s="62">
        <v>13</v>
      </c>
      <c r="C292" s="19" t="s">
        <v>896</v>
      </c>
      <c r="D292" s="74">
        <v>48172.148000000001</v>
      </c>
      <c r="E292" s="75">
        <v>45520.536999999997</v>
      </c>
      <c r="F292" s="75">
        <v>147532.625</v>
      </c>
      <c r="G292" s="75">
        <v>39722.754000000001</v>
      </c>
      <c r="H292" s="75">
        <v>0</v>
      </c>
      <c r="I292" s="75">
        <v>1074.1199999999999</v>
      </c>
      <c r="J292" s="75">
        <v>127.631</v>
      </c>
      <c r="K292" s="75">
        <v>0</v>
      </c>
      <c r="L292" s="76"/>
      <c r="M292" s="75">
        <f t="shared" si="40"/>
        <v>276.98985099999999</v>
      </c>
      <c r="N292" s="75">
        <f t="shared" si="41"/>
        <v>298.15951734999999</v>
      </c>
      <c r="O292" s="75">
        <f t="shared" si="39"/>
        <v>376.20819375000002</v>
      </c>
      <c r="P292" s="75">
        <f t="shared" si="42"/>
        <v>244.2949371</v>
      </c>
      <c r="Q292" s="75">
        <f t="shared" si="43"/>
        <v>0</v>
      </c>
      <c r="R292" s="75">
        <f t="shared" si="44"/>
        <v>2.4704759999999997</v>
      </c>
      <c r="S292" s="75">
        <f t="shared" si="45"/>
        <v>0.45309004999999997</v>
      </c>
      <c r="T292" s="75">
        <f t="shared" si="46"/>
        <v>0</v>
      </c>
      <c r="U292" s="77"/>
      <c r="V292" s="78">
        <f t="shared" si="38"/>
        <v>1198.5760652499998</v>
      </c>
    </row>
    <row r="293" spans="1:22">
      <c r="A293" s="6" t="s">
        <v>325</v>
      </c>
      <c r="B293" s="62">
        <v>14</v>
      </c>
      <c r="C293" s="19" t="s">
        <v>897</v>
      </c>
      <c r="D293" s="74">
        <v>24176.794999999998</v>
      </c>
      <c r="E293" s="75">
        <v>8336.6919999999991</v>
      </c>
      <c r="F293" s="75">
        <v>62811.012000000002</v>
      </c>
      <c r="G293" s="75">
        <v>7713.3180000000002</v>
      </c>
      <c r="H293" s="75">
        <v>0</v>
      </c>
      <c r="I293" s="75">
        <v>828.33100000000002</v>
      </c>
      <c r="J293" s="75">
        <v>24.103999999999999</v>
      </c>
      <c r="K293" s="75">
        <v>331.67599999999999</v>
      </c>
      <c r="L293" s="76"/>
      <c r="M293" s="75">
        <f t="shared" si="40"/>
        <v>139.01657125</v>
      </c>
      <c r="N293" s="75">
        <f t="shared" si="41"/>
        <v>54.605332599999997</v>
      </c>
      <c r="O293" s="75">
        <f t="shared" si="39"/>
        <v>160.16808060000002</v>
      </c>
      <c r="P293" s="75">
        <f t="shared" si="42"/>
        <v>47.436905700000004</v>
      </c>
      <c r="Q293" s="75">
        <f t="shared" si="43"/>
        <v>0</v>
      </c>
      <c r="R293" s="75">
        <f t="shared" si="44"/>
        <v>1.9051613000000001</v>
      </c>
      <c r="S293" s="75">
        <f t="shared" si="45"/>
        <v>8.5569199999999998E-2</v>
      </c>
      <c r="T293" s="75">
        <f t="shared" si="46"/>
        <v>7.3797910000000009</v>
      </c>
      <c r="U293" s="77"/>
      <c r="V293" s="78">
        <f t="shared" si="38"/>
        <v>410.59741165000003</v>
      </c>
    </row>
    <row r="294" spans="1:22">
      <c r="A294" s="6" t="s">
        <v>63</v>
      </c>
      <c r="B294" s="62">
        <v>8</v>
      </c>
      <c r="C294" s="19" t="s">
        <v>898</v>
      </c>
      <c r="D294" s="74">
        <v>57012.451999999997</v>
      </c>
      <c r="E294" s="75">
        <v>21804.107</v>
      </c>
      <c r="F294" s="75">
        <v>69134.233999999997</v>
      </c>
      <c r="G294" s="75">
        <v>25024.717000000001</v>
      </c>
      <c r="H294" s="75">
        <v>0</v>
      </c>
      <c r="I294" s="75">
        <v>3238.8119999999999</v>
      </c>
      <c r="J294" s="75">
        <v>21.338999999999999</v>
      </c>
      <c r="K294" s="75">
        <v>0</v>
      </c>
      <c r="L294" s="76"/>
      <c r="M294" s="75">
        <f t="shared" si="40"/>
        <v>327.82159899999999</v>
      </c>
      <c r="N294" s="75">
        <f t="shared" si="41"/>
        <v>142.81690085</v>
      </c>
      <c r="O294" s="75">
        <f t="shared" si="39"/>
        <v>176.29229670000001</v>
      </c>
      <c r="P294" s="75">
        <f t="shared" si="42"/>
        <v>153.90200955</v>
      </c>
      <c r="Q294" s="75">
        <f t="shared" si="43"/>
        <v>0</v>
      </c>
      <c r="R294" s="75">
        <f t="shared" si="44"/>
        <v>7.4492675999999998</v>
      </c>
      <c r="S294" s="75">
        <f t="shared" si="45"/>
        <v>7.575345E-2</v>
      </c>
      <c r="T294" s="75">
        <f t="shared" si="46"/>
        <v>0</v>
      </c>
      <c r="U294" s="77"/>
      <c r="V294" s="78">
        <f t="shared" si="38"/>
        <v>808.35782714999993</v>
      </c>
    </row>
    <row r="295" spans="1:22">
      <c r="A295" s="6" t="s">
        <v>289</v>
      </c>
      <c r="B295" s="62">
        <v>6</v>
      </c>
      <c r="C295" s="19" t="s">
        <v>899</v>
      </c>
      <c r="D295" s="74">
        <v>48856.110999999997</v>
      </c>
      <c r="E295" s="75">
        <v>49498.798000000003</v>
      </c>
      <c r="F295" s="75">
        <v>156522.70199999999</v>
      </c>
      <c r="G295" s="75">
        <v>49247.027999999998</v>
      </c>
      <c r="H295" s="75">
        <v>0</v>
      </c>
      <c r="I295" s="75">
        <v>6674.1279999999997</v>
      </c>
      <c r="J295" s="75">
        <v>311.02600000000001</v>
      </c>
      <c r="K295" s="75">
        <v>0</v>
      </c>
      <c r="L295" s="76"/>
      <c r="M295" s="75">
        <f t="shared" si="40"/>
        <v>280.92263824999998</v>
      </c>
      <c r="N295" s="75">
        <f t="shared" si="41"/>
        <v>324.21712690000004</v>
      </c>
      <c r="O295" s="75">
        <f t="shared" si="39"/>
        <v>399.1328901</v>
      </c>
      <c r="P295" s="75">
        <f t="shared" si="42"/>
        <v>302.86922219999997</v>
      </c>
      <c r="Q295" s="75">
        <f t="shared" si="43"/>
        <v>0</v>
      </c>
      <c r="R295" s="75">
        <f t="shared" si="44"/>
        <v>15.350494399999999</v>
      </c>
      <c r="S295" s="75">
        <f t="shared" si="45"/>
        <v>1.1041423000000001</v>
      </c>
      <c r="T295" s="75">
        <f t="shared" si="46"/>
        <v>0</v>
      </c>
      <c r="U295" s="77"/>
      <c r="V295" s="78">
        <f t="shared" si="38"/>
        <v>1323.5965141499998</v>
      </c>
    </row>
    <row r="296" spans="1:22">
      <c r="A296" s="6" t="s">
        <v>189</v>
      </c>
      <c r="B296" s="62">
        <v>15</v>
      </c>
      <c r="C296" s="19" t="s">
        <v>900</v>
      </c>
      <c r="D296" s="74">
        <v>56987.188999999998</v>
      </c>
      <c r="E296" s="75">
        <v>41373.417999999998</v>
      </c>
      <c r="F296" s="75">
        <v>157972.81599999999</v>
      </c>
      <c r="G296" s="75">
        <v>37839.048999999999</v>
      </c>
      <c r="H296" s="75">
        <v>0</v>
      </c>
      <c r="I296" s="75">
        <v>3926.098</v>
      </c>
      <c r="J296" s="75">
        <v>143.625</v>
      </c>
      <c r="K296" s="75">
        <v>0</v>
      </c>
      <c r="L296" s="76"/>
      <c r="M296" s="75">
        <f t="shared" si="40"/>
        <v>327.67633674999996</v>
      </c>
      <c r="N296" s="75">
        <f t="shared" si="41"/>
        <v>270.99588790000001</v>
      </c>
      <c r="O296" s="75">
        <f t="shared" si="39"/>
        <v>402.83068079999998</v>
      </c>
      <c r="P296" s="75">
        <f t="shared" si="42"/>
        <v>232.71015134999999</v>
      </c>
      <c r="Q296" s="75">
        <f t="shared" si="43"/>
        <v>0</v>
      </c>
      <c r="R296" s="75">
        <f t="shared" si="44"/>
        <v>9.0300253999999995</v>
      </c>
      <c r="S296" s="75">
        <f t="shared" si="45"/>
        <v>0.50986874999999998</v>
      </c>
      <c r="T296" s="75">
        <f t="shared" si="46"/>
        <v>0</v>
      </c>
      <c r="U296" s="77"/>
      <c r="V296" s="78">
        <f t="shared" si="38"/>
        <v>1243.75295095</v>
      </c>
    </row>
    <row r="297" spans="1:22">
      <c r="A297" s="6" t="s">
        <v>571</v>
      </c>
      <c r="B297" s="62">
        <v>19</v>
      </c>
      <c r="C297" s="19" t="s">
        <v>901</v>
      </c>
      <c r="D297" s="74">
        <v>25910.97</v>
      </c>
      <c r="E297" s="75">
        <v>16645.359</v>
      </c>
      <c r="F297" s="75">
        <v>92981.116999999998</v>
      </c>
      <c r="G297" s="75">
        <v>21656.356</v>
      </c>
      <c r="H297" s="75">
        <v>0</v>
      </c>
      <c r="I297" s="75">
        <v>2075.1320000000001</v>
      </c>
      <c r="J297" s="75">
        <v>83.498999999999995</v>
      </c>
      <c r="K297" s="75">
        <v>228.488</v>
      </c>
      <c r="L297" s="76"/>
      <c r="M297" s="75">
        <f t="shared" si="40"/>
        <v>148.9880775</v>
      </c>
      <c r="N297" s="75">
        <f t="shared" si="41"/>
        <v>109.02710145</v>
      </c>
      <c r="O297" s="75">
        <f t="shared" si="39"/>
        <v>237.10184835000001</v>
      </c>
      <c r="P297" s="75">
        <f t="shared" si="42"/>
        <v>133.1865894</v>
      </c>
      <c r="Q297" s="75">
        <f t="shared" si="43"/>
        <v>0</v>
      </c>
      <c r="R297" s="75">
        <f t="shared" si="44"/>
        <v>4.7728036000000005</v>
      </c>
      <c r="S297" s="75">
        <f t="shared" si="45"/>
        <v>0.29642144999999998</v>
      </c>
      <c r="T297" s="75">
        <f t="shared" si="46"/>
        <v>5.0838580000000002</v>
      </c>
      <c r="U297" s="77"/>
      <c r="V297" s="78">
        <f t="shared" si="38"/>
        <v>638.45669974999998</v>
      </c>
    </row>
    <row r="298" spans="1:22">
      <c r="A298" s="6" t="s">
        <v>179</v>
      </c>
      <c r="B298" s="62">
        <v>17</v>
      </c>
      <c r="C298" s="19" t="s">
        <v>902</v>
      </c>
      <c r="D298" s="74">
        <v>159662.53099999999</v>
      </c>
      <c r="E298" s="75">
        <v>46468.038</v>
      </c>
      <c r="F298" s="75">
        <v>385928.853</v>
      </c>
      <c r="G298" s="75">
        <v>4389.9690000000001</v>
      </c>
      <c r="H298" s="75">
        <v>0</v>
      </c>
      <c r="I298" s="75">
        <v>4459.7110000000002</v>
      </c>
      <c r="J298" s="75">
        <v>95.34</v>
      </c>
      <c r="K298" s="75">
        <v>375.52499999999998</v>
      </c>
      <c r="L298" s="76"/>
      <c r="M298" s="75">
        <f t="shared" si="40"/>
        <v>918.05955324999991</v>
      </c>
      <c r="N298" s="75">
        <f t="shared" si="41"/>
        <v>304.3656489</v>
      </c>
      <c r="O298" s="75">
        <f t="shared" si="39"/>
        <v>984.11857515000008</v>
      </c>
      <c r="P298" s="75">
        <f t="shared" si="42"/>
        <v>26.99830935</v>
      </c>
      <c r="Q298" s="75">
        <f t="shared" si="43"/>
        <v>0</v>
      </c>
      <c r="R298" s="75">
        <f t="shared" si="44"/>
        <v>10.257335300000001</v>
      </c>
      <c r="S298" s="75">
        <f t="shared" si="45"/>
        <v>0.33845700000000001</v>
      </c>
      <c r="T298" s="75">
        <f t="shared" si="46"/>
        <v>8.3554312500000005</v>
      </c>
      <c r="U298" s="77"/>
      <c r="V298" s="78">
        <f t="shared" si="38"/>
        <v>2252.4933101999995</v>
      </c>
    </row>
    <row r="299" spans="1:22">
      <c r="A299" s="6" t="s">
        <v>249</v>
      </c>
      <c r="B299" s="62">
        <v>6</v>
      </c>
      <c r="C299" s="19" t="s">
        <v>903</v>
      </c>
      <c r="D299" s="74">
        <v>212707.837</v>
      </c>
      <c r="E299" s="75">
        <v>207843.20499999999</v>
      </c>
      <c r="F299" s="75">
        <v>838508.06200000003</v>
      </c>
      <c r="G299" s="75">
        <v>71164.043000000005</v>
      </c>
      <c r="H299" s="75">
        <v>0</v>
      </c>
      <c r="I299" s="75">
        <v>13915.156999999999</v>
      </c>
      <c r="J299" s="75">
        <v>523.24400000000003</v>
      </c>
      <c r="K299" s="75">
        <v>817.69299999999998</v>
      </c>
      <c r="L299" s="76"/>
      <c r="M299" s="75">
        <f t="shared" si="40"/>
        <v>1223.07006275</v>
      </c>
      <c r="N299" s="75">
        <f t="shared" si="41"/>
        <v>1361.3729927499999</v>
      </c>
      <c r="O299" s="75">
        <f t="shared" si="39"/>
        <v>2138.1955581000002</v>
      </c>
      <c r="P299" s="75">
        <f t="shared" si="42"/>
        <v>437.65886445000001</v>
      </c>
      <c r="Q299" s="75">
        <f t="shared" si="43"/>
        <v>0</v>
      </c>
      <c r="R299" s="75">
        <f t="shared" si="44"/>
        <v>32.004861099999999</v>
      </c>
      <c r="S299" s="75">
        <f t="shared" si="45"/>
        <v>1.8575162000000001</v>
      </c>
      <c r="T299" s="75">
        <f t="shared" si="46"/>
        <v>18.193669250000003</v>
      </c>
      <c r="U299" s="77"/>
      <c r="V299" s="78">
        <f t="shared" si="38"/>
        <v>5212.3535246000001</v>
      </c>
    </row>
    <row r="300" spans="1:22">
      <c r="A300" s="6" t="s">
        <v>33</v>
      </c>
      <c r="B300" s="62">
        <v>5</v>
      </c>
      <c r="C300" s="19" t="s">
        <v>904</v>
      </c>
      <c r="D300" s="74">
        <v>14333.825999999999</v>
      </c>
      <c r="E300" s="75">
        <v>6076.8339999999998</v>
      </c>
      <c r="F300" s="75">
        <v>48354.093000000001</v>
      </c>
      <c r="G300" s="75">
        <v>4777.6120000000001</v>
      </c>
      <c r="H300" s="75">
        <v>0</v>
      </c>
      <c r="I300" s="75">
        <v>933.28</v>
      </c>
      <c r="J300" s="75">
        <v>8.4149999999999991</v>
      </c>
      <c r="K300" s="75">
        <v>19.349</v>
      </c>
      <c r="L300" s="76"/>
      <c r="M300" s="75">
        <f t="shared" si="40"/>
        <v>82.419499500000001</v>
      </c>
      <c r="N300" s="75">
        <f t="shared" si="41"/>
        <v>39.803262699999998</v>
      </c>
      <c r="O300" s="75">
        <f t="shared" si="39"/>
        <v>123.30293715000001</v>
      </c>
      <c r="P300" s="75">
        <f t="shared" si="42"/>
        <v>29.382313800000002</v>
      </c>
      <c r="Q300" s="75">
        <f t="shared" si="43"/>
        <v>0</v>
      </c>
      <c r="R300" s="75">
        <f t="shared" si="44"/>
        <v>2.146544</v>
      </c>
      <c r="S300" s="75">
        <f t="shared" si="45"/>
        <v>2.9873249999999994E-2</v>
      </c>
      <c r="T300" s="75">
        <f t="shared" si="46"/>
        <v>0.43051525000000007</v>
      </c>
      <c r="U300" s="77"/>
      <c r="V300" s="78">
        <f t="shared" si="38"/>
        <v>277.51494565000002</v>
      </c>
    </row>
    <row r="301" spans="1:22">
      <c r="A301" s="6" t="s">
        <v>355</v>
      </c>
      <c r="B301" s="62">
        <v>14</v>
      </c>
      <c r="C301" s="19" t="s">
        <v>905</v>
      </c>
      <c r="D301" s="74">
        <v>67261.894</v>
      </c>
      <c r="E301" s="75">
        <v>24372.885999999999</v>
      </c>
      <c r="F301" s="75">
        <v>135134.67199999999</v>
      </c>
      <c r="G301" s="75">
        <v>28694.276000000002</v>
      </c>
      <c r="H301" s="75">
        <v>0</v>
      </c>
      <c r="I301" s="75">
        <v>1496.481</v>
      </c>
      <c r="J301" s="75">
        <v>74.453000000000003</v>
      </c>
      <c r="K301" s="75">
        <v>0</v>
      </c>
      <c r="L301" s="76"/>
      <c r="M301" s="75">
        <f t="shared" si="40"/>
        <v>386.75589050000002</v>
      </c>
      <c r="N301" s="75">
        <f t="shared" si="41"/>
        <v>159.64240329999998</v>
      </c>
      <c r="O301" s="75">
        <f t="shared" si="39"/>
        <v>344.59341360000002</v>
      </c>
      <c r="P301" s="75">
        <f t="shared" si="42"/>
        <v>176.4697974</v>
      </c>
      <c r="Q301" s="75">
        <f t="shared" si="43"/>
        <v>0</v>
      </c>
      <c r="R301" s="75">
        <f t="shared" si="44"/>
        <v>3.4419062999999999</v>
      </c>
      <c r="S301" s="75">
        <f t="shared" si="45"/>
        <v>0.26430814999999996</v>
      </c>
      <c r="T301" s="75">
        <f t="shared" si="46"/>
        <v>0</v>
      </c>
      <c r="U301" s="77"/>
      <c r="V301" s="78">
        <f t="shared" si="38"/>
        <v>1071.1677192500001</v>
      </c>
    </row>
    <row r="302" spans="1:22">
      <c r="A302" s="6" t="s">
        <v>221</v>
      </c>
      <c r="B302" s="62">
        <v>13</v>
      </c>
      <c r="C302" s="19" t="s">
        <v>906</v>
      </c>
      <c r="D302" s="74">
        <v>289562.78200000001</v>
      </c>
      <c r="E302" s="75">
        <v>62985.675999999999</v>
      </c>
      <c r="F302" s="75">
        <v>446861.52399999998</v>
      </c>
      <c r="G302" s="75">
        <v>37148.947</v>
      </c>
      <c r="H302" s="75">
        <v>0</v>
      </c>
      <c r="I302" s="75">
        <v>1786.326</v>
      </c>
      <c r="J302" s="75">
        <v>179.077</v>
      </c>
      <c r="K302" s="75">
        <v>5.1509999999999998</v>
      </c>
      <c r="L302" s="76"/>
      <c r="M302" s="75">
        <f t="shared" si="40"/>
        <v>1664.9859965000001</v>
      </c>
      <c r="N302" s="75">
        <f t="shared" si="41"/>
        <v>412.5561778</v>
      </c>
      <c r="O302" s="75">
        <f t="shared" si="39"/>
        <v>1139.4968862000001</v>
      </c>
      <c r="P302" s="75">
        <f t="shared" si="42"/>
        <v>228.46602405000002</v>
      </c>
      <c r="Q302" s="75">
        <f t="shared" si="43"/>
        <v>0</v>
      </c>
      <c r="R302" s="75">
        <f t="shared" si="44"/>
        <v>4.1085497999999996</v>
      </c>
      <c r="S302" s="75">
        <f t="shared" si="45"/>
        <v>0.63572334999999991</v>
      </c>
      <c r="T302" s="75">
        <f t="shared" si="46"/>
        <v>0.11460975000000001</v>
      </c>
      <c r="U302" s="77"/>
      <c r="V302" s="78">
        <f t="shared" si="38"/>
        <v>3450.3639674500005</v>
      </c>
    </row>
    <row r="303" spans="1:22">
      <c r="A303" s="69"/>
      <c r="B303" s="69"/>
    </row>
    <row r="304" spans="1:22">
      <c r="A304" s="69"/>
      <c r="B304" s="69"/>
    </row>
  </sheetData>
  <autoFilter ref="A10:V10" xr:uid="{D6C43EF8-BA47-45A3-95BF-003B6CEC55DF}"/>
  <pageMargins left="0.7" right="0.7" top="0.75" bottom="0.75" header="0.3" footer="0.3"/>
  <pageSetup paperSize="9" orientation="portrait" verticalDpi="0" r:id="rId1"/>
  <ignoredErrors>
    <ignoredError sqref="A11:A30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B20E-4BF9-4004-8B2B-12339973EE78}">
  <sheetPr>
    <tabColor theme="9"/>
  </sheetPr>
  <dimension ref="A1:U300"/>
  <sheetViews>
    <sheetView zoomScaleNormal="100" workbookViewId="0">
      <pane xSplit="2" ySplit="8" topLeftCell="C183" activePane="bottomRight" state="frozen"/>
      <selection pane="topRight" activeCell="D1" sqref="D1"/>
      <selection pane="bottomLeft" activeCell="A9" sqref="A9"/>
      <selection pane="bottomRight" activeCell="B227" sqref="B227"/>
    </sheetView>
  </sheetViews>
  <sheetFormatPr defaultRowHeight="11.5"/>
  <cols>
    <col min="2" max="2" width="21.36328125" bestFit="1" customWidth="1"/>
    <col min="3" max="3" width="15.6328125" bestFit="1" customWidth="1"/>
    <col min="4" max="4" width="14.90625" bestFit="1" customWidth="1"/>
    <col min="5" max="5" width="21.453125" bestFit="1" customWidth="1"/>
    <col min="6" max="6" width="28.36328125" bestFit="1" customWidth="1"/>
    <col min="7" max="7" width="13.453125" bestFit="1" customWidth="1"/>
    <col min="8" max="8" width="13.6328125" bestFit="1" customWidth="1"/>
    <col min="9" max="9" width="25.6328125" bestFit="1" customWidth="1"/>
    <col min="10" max="10" width="25.6328125" customWidth="1"/>
    <col min="11" max="11" width="3.6328125" customWidth="1"/>
    <col min="12" max="12" width="19.6328125" bestFit="1" customWidth="1"/>
    <col min="13" max="13" width="21.6328125" bestFit="1" customWidth="1"/>
    <col min="14" max="14" width="28.6328125" bestFit="1" customWidth="1"/>
    <col min="15" max="15" width="13.6328125" bestFit="1" customWidth="1"/>
    <col min="16" max="16" width="14.08984375" bestFit="1" customWidth="1"/>
    <col min="17" max="17" width="26.08984375" bestFit="1" customWidth="1"/>
    <col min="18" max="18" width="26.08984375" customWidth="1"/>
    <col min="20" max="20" width="10.453125" bestFit="1" customWidth="1"/>
    <col min="21" max="21" width="10.453125" customWidth="1"/>
  </cols>
  <sheetData>
    <row r="1" spans="1:21" ht="20.5">
      <c r="A1" s="8" t="s">
        <v>600</v>
      </c>
    </row>
    <row r="2" spans="1:21">
      <c r="A2" t="s">
        <v>601</v>
      </c>
      <c r="M2" s="3"/>
      <c r="N2" s="3"/>
      <c r="O2" s="3"/>
      <c r="P2" s="3"/>
      <c r="Q2" s="3"/>
      <c r="R2" s="3"/>
    </row>
    <row r="3" spans="1:21">
      <c r="J3" s="2"/>
      <c r="L3" s="1"/>
      <c r="M3" s="3"/>
      <c r="N3" s="3"/>
      <c r="O3" s="3"/>
      <c r="P3" s="3"/>
      <c r="Q3" s="3"/>
      <c r="R3" s="3"/>
    </row>
    <row r="4" spans="1:21">
      <c r="C4" s="1" t="s">
        <v>602</v>
      </c>
      <c r="L4" s="1" t="s">
        <v>603</v>
      </c>
      <c r="M4" s="3"/>
      <c r="N4" s="3"/>
      <c r="O4" s="3"/>
      <c r="P4" s="3"/>
      <c r="Q4" s="3"/>
      <c r="R4" s="3"/>
    </row>
    <row r="5" spans="1:21">
      <c r="C5" s="2"/>
      <c r="D5" s="2"/>
      <c r="L5" s="1"/>
      <c r="M5" s="3"/>
      <c r="N5" s="3"/>
      <c r="O5" s="3"/>
      <c r="P5" s="3"/>
      <c r="Q5" s="3"/>
      <c r="R5" s="3"/>
    </row>
    <row r="6" spans="1:21">
      <c r="C6" s="6" t="s">
        <v>604</v>
      </c>
      <c r="D6" s="6" t="s">
        <v>605</v>
      </c>
      <c r="E6" s="6" t="s">
        <v>606</v>
      </c>
      <c r="F6" s="6" t="s">
        <v>607</v>
      </c>
      <c r="G6" s="6" t="s">
        <v>608</v>
      </c>
      <c r="H6" s="6" t="s">
        <v>609</v>
      </c>
      <c r="I6" s="6" t="s">
        <v>610</v>
      </c>
      <c r="J6" s="6" t="s">
        <v>611</v>
      </c>
      <c r="K6" s="6"/>
      <c r="L6" s="6" t="s">
        <v>612</v>
      </c>
      <c r="M6" s="6" t="s">
        <v>606</v>
      </c>
      <c r="N6" s="6" t="s">
        <v>613</v>
      </c>
      <c r="O6" s="6" t="s">
        <v>608</v>
      </c>
      <c r="P6" s="6" t="s">
        <v>609</v>
      </c>
      <c r="Q6" s="6" t="s">
        <v>610</v>
      </c>
      <c r="R6" s="6" t="s">
        <v>614</v>
      </c>
    </row>
    <row r="7" spans="1:21">
      <c r="A7" s="1"/>
      <c r="B7" s="1"/>
      <c r="L7" s="10">
        <v>1.1200000000000001</v>
      </c>
      <c r="M7" s="10">
        <v>0.51</v>
      </c>
      <c r="N7" s="10">
        <v>1.21</v>
      </c>
      <c r="O7" s="10">
        <v>1.1200000000000001</v>
      </c>
      <c r="P7" s="10">
        <v>0.14000000000000001</v>
      </c>
      <c r="Q7" s="10">
        <v>4.34</v>
      </c>
      <c r="R7" s="10">
        <v>1.1200000000000001</v>
      </c>
      <c r="T7" s="2"/>
      <c r="U7" s="2"/>
    </row>
    <row r="8" spans="1:21">
      <c r="B8" s="11" t="s">
        <v>12</v>
      </c>
      <c r="C8" s="13">
        <f t="shared" ref="C8:J8" si="0">SUM(C9:C300)</f>
        <v>60112319.30400005</v>
      </c>
      <c r="D8" s="13">
        <f t="shared" si="0"/>
        <v>47084165.637999959</v>
      </c>
      <c r="E8" s="13">
        <f t="shared" si="0"/>
        <v>128161602.42699999</v>
      </c>
      <c r="F8" s="13">
        <f t="shared" si="0"/>
        <v>8221944.246000004</v>
      </c>
      <c r="G8" s="13">
        <f t="shared" si="0"/>
        <v>778213.36399999994</v>
      </c>
      <c r="H8" s="13">
        <f t="shared" si="0"/>
        <v>2568043.6219999995</v>
      </c>
      <c r="I8" s="13">
        <f t="shared" si="0"/>
        <v>567823.21100000013</v>
      </c>
      <c r="J8" s="13">
        <f t="shared" si="0"/>
        <v>2209392.8289999999</v>
      </c>
      <c r="K8" s="12"/>
      <c r="L8" s="13">
        <f t="shared" ref="L8:R8" si="1">SUM(L9:L300)</f>
        <v>600300.31567519996</v>
      </c>
      <c r="M8" s="13">
        <f t="shared" si="1"/>
        <v>326812.08618885011</v>
      </c>
      <c r="N8" s="13">
        <f t="shared" si="1"/>
        <v>49742.762688300027</v>
      </c>
      <c r="O8" s="13">
        <f t="shared" si="1"/>
        <v>4357.9948383999999</v>
      </c>
      <c r="P8" s="13">
        <f t="shared" si="1"/>
        <v>1797.6305353999987</v>
      </c>
      <c r="Q8" s="13">
        <f t="shared" si="1"/>
        <v>12321.763678699992</v>
      </c>
      <c r="R8" s="13">
        <f t="shared" si="1"/>
        <v>12372.599842400003</v>
      </c>
      <c r="S8" s="12"/>
      <c r="T8" s="14">
        <f>SUM(L8:Q8)</f>
        <v>995332.55360485008</v>
      </c>
    </row>
    <row r="9" spans="1:21">
      <c r="A9">
        <v>5</v>
      </c>
      <c r="B9" t="s">
        <v>615</v>
      </c>
      <c r="C9" s="4">
        <v>85345.168000000005</v>
      </c>
      <c r="D9" s="4">
        <v>29707.133999999998</v>
      </c>
      <c r="E9" s="4">
        <v>196297.42800000001</v>
      </c>
      <c r="F9" s="4">
        <v>17450.034</v>
      </c>
      <c r="G9" s="4">
        <v>0</v>
      </c>
      <c r="H9" s="4">
        <v>5373.5479999999998</v>
      </c>
      <c r="I9" s="4">
        <v>1279.8230000000001</v>
      </c>
      <c r="J9" s="4">
        <v>0</v>
      </c>
      <c r="K9" s="5"/>
      <c r="L9" s="4">
        <f t="shared" ref="L9:L72" si="2">0.5*(C9+D9)*($L$7/100)</f>
        <v>644.2928912000001</v>
      </c>
      <c r="M9" s="4">
        <f>0.5*E9*($M$7/100)</f>
        <v>500.55844140000005</v>
      </c>
      <c r="N9" s="4">
        <f>0.5*F9*($N$7/100)</f>
        <v>105.5727057</v>
      </c>
      <c r="O9" s="4">
        <f>0.5*G9*($O$7/100)</f>
        <v>0</v>
      </c>
      <c r="P9" s="4">
        <f>0.5*H9*($P$7/100)</f>
        <v>3.7614836000000005</v>
      </c>
      <c r="Q9" s="4">
        <f>0.5*I9*($Q$7/100)</f>
        <v>27.772159100000003</v>
      </c>
      <c r="R9" s="4">
        <f>0.5*J9*($R$7/100)</f>
        <v>0</v>
      </c>
      <c r="T9" s="2">
        <f>SUM(L9:Q9)</f>
        <v>1281.9576810000001</v>
      </c>
      <c r="U9" s="2"/>
    </row>
    <row r="10" spans="1:21">
      <c r="A10">
        <v>9</v>
      </c>
      <c r="B10" t="s">
        <v>616</v>
      </c>
      <c r="C10" s="4">
        <v>9318.6720000000005</v>
      </c>
      <c r="D10" s="4">
        <v>4104.92</v>
      </c>
      <c r="E10" s="4">
        <v>47537.122000000003</v>
      </c>
      <c r="F10" s="4">
        <v>1066.7760000000001</v>
      </c>
      <c r="G10" s="4">
        <v>0</v>
      </c>
      <c r="H10" s="4">
        <v>348.76100000000002</v>
      </c>
      <c r="I10" s="4">
        <v>0</v>
      </c>
      <c r="J10" s="4">
        <v>11214.594999999999</v>
      </c>
      <c r="K10" s="5"/>
      <c r="L10" s="4">
        <f t="shared" si="2"/>
        <v>75.172115200000007</v>
      </c>
      <c r="M10" s="4">
        <f t="shared" ref="M10:M73" si="3">0.5*E10*($M$7/100)</f>
        <v>121.21966110000001</v>
      </c>
      <c r="N10" s="4">
        <f t="shared" ref="N10:N73" si="4">0.5*F10*($N$7/100)</f>
        <v>6.4539948000000003</v>
      </c>
      <c r="O10" s="4">
        <f t="shared" ref="O10:O73" si="5">0.5*G10*($O$7/100)</f>
        <v>0</v>
      </c>
      <c r="P10" s="4">
        <f t="shared" ref="P10:P73" si="6">0.5*H10*($P$7/100)</f>
        <v>0.24413270000000006</v>
      </c>
      <c r="Q10" s="4">
        <f t="shared" ref="Q10:Q73" si="7">0.5*I10*($Q$7/100)</f>
        <v>0</v>
      </c>
      <c r="R10" s="4">
        <f t="shared" ref="R10:R73" si="8">0.5*J10*($R$7/100)</f>
        <v>62.801732000000008</v>
      </c>
      <c r="T10" s="2">
        <f t="shared" ref="T10:T73" si="9">SUM(L10:Q10)</f>
        <v>203.0899038</v>
      </c>
      <c r="U10" s="2"/>
    </row>
    <row r="11" spans="1:21">
      <c r="A11">
        <v>10</v>
      </c>
      <c r="B11" t="s">
        <v>617</v>
      </c>
      <c r="C11" s="4">
        <v>121503.92200000001</v>
      </c>
      <c r="D11" s="4">
        <v>38757.641000000003</v>
      </c>
      <c r="E11" s="4">
        <v>245114.29699999999</v>
      </c>
      <c r="F11" s="4">
        <v>28561.147000000001</v>
      </c>
      <c r="G11" s="4">
        <v>0</v>
      </c>
      <c r="H11" s="4">
        <v>4904.4449999999997</v>
      </c>
      <c r="I11" s="4">
        <v>443.63099999999997</v>
      </c>
      <c r="J11" s="4">
        <v>0</v>
      </c>
      <c r="K11" s="5"/>
      <c r="L11" s="4">
        <f t="shared" si="2"/>
        <v>897.46475280000027</v>
      </c>
      <c r="M11" s="4">
        <f t="shared" si="3"/>
        <v>625.04145734999997</v>
      </c>
      <c r="N11" s="4">
        <f t="shared" si="4"/>
        <v>172.79493934999999</v>
      </c>
      <c r="O11" s="4">
        <f t="shared" si="5"/>
        <v>0</v>
      </c>
      <c r="P11" s="4">
        <f t="shared" si="6"/>
        <v>3.4331115000000003</v>
      </c>
      <c r="Q11" s="4">
        <f t="shared" si="7"/>
        <v>9.6267926999999993</v>
      </c>
      <c r="R11" s="4">
        <f t="shared" si="8"/>
        <v>0</v>
      </c>
      <c r="T11" s="2">
        <f t="shared" si="9"/>
        <v>1708.3610537000002</v>
      </c>
      <c r="U11" s="2"/>
    </row>
    <row r="12" spans="1:21">
      <c r="A12">
        <v>16</v>
      </c>
      <c r="B12" t="s">
        <v>618</v>
      </c>
      <c r="C12" s="4">
        <v>54094.76</v>
      </c>
      <c r="D12" s="4">
        <v>85742.703999999998</v>
      </c>
      <c r="E12" s="4">
        <v>196501.14799999999</v>
      </c>
      <c r="F12" s="4">
        <v>66386.37</v>
      </c>
      <c r="G12" s="4">
        <v>0</v>
      </c>
      <c r="H12" s="4">
        <v>726.80200000000002</v>
      </c>
      <c r="I12" s="4">
        <v>583.12199999999996</v>
      </c>
      <c r="J12" s="4">
        <v>0</v>
      </c>
      <c r="K12" s="5"/>
      <c r="L12" s="4">
        <f t="shared" si="2"/>
        <v>783.08979840000018</v>
      </c>
      <c r="M12" s="4">
        <f t="shared" si="3"/>
        <v>501.07792740000002</v>
      </c>
      <c r="N12" s="4">
        <f t="shared" si="4"/>
        <v>401.63753849999995</v>
      </c>
      <c r="O12" s="4">
        <f t="shared" si="5"/>
        <v>0</v>
      </c>
      <c r="P12" s="4">
        <f t="shared" si="6"/>
        <v>0.50876140000000014</v>
      </c>
      <c r="Q12" s="4">
        <f t="shared" si="7"/>
        <v>12.653747399999999</v>
      </c>
      <c r="R12" s="4">
        <f t="shared" si="8"/>
        <v>0</v>
      </c>
      <c r="T12" s="2">
        <f t="shared" si="9"/>
        <v>1698.9677730999999</v>
      </c>
      <c r="U12" s="2"/>
    </row>
    <row r="13" spans="1:21">
      <c r="A13">
        <v>18</v>
      </c>
      <c r="B13" t="s">
        <v>619</v>
      </c>
      <c r="C13" s="4">
        <v>23760.232</v>
      </c>
      <c r="D13" s="4">
        <v>12287.915000000001</v>
      </c>
      <c r="E13" s="4">
        <v>101099.974</v>
      </c>
      <c r="F13" s="4">
        <v>8043.2290000000003</v>
      </c>
      <c r="G13" s="4">
        <v>0</v>
      </c>
      <c r="H13" s="4">
        <v>1209.7449999999999</v>
      </c>
      <c r="I13" s="4">
        <v>106.76</v>
      </c>
      <c r="J13" s="4">
        <v>17.321000000000002</v>
      </c>
      <c r="K13" s="5"/>
      <c r="L13" s="4">
        <f t="shared" si="2"/>
        <v>201.86962320000001</v>
      </c>
      <c r="M13" s="4">
        <f t="shared" si="3"/>
        <v>257.80493370000005</v>
      </c>
      <c r="N13" s="4">
        <f t="shared" si="4"/>
        <v>48.661535450000002</v>
      </c>
      <c r="O13" s="4">
        <f t="shared" si="5"/>
        <v>0</v>
      </c>
      <c r="P13" s="4">
        <f t="shared" si="6"/>
        <v>0.8468215</v>
      </c>
      <c r="Q13" s="4">
        <f t="shared" si="7"/>
        <v>2.3166920000000002</v>
      </c>
      <c r="R13" s="4">
        <f t="shared" si="8"/>
        <v>9.6997600000000017E-2</v>
      </c>
      <c r="T13" s="2">
        <f t="shared" si="9"/>
        <v>511.49960585000002</v>
      </c>
      <c r="U13" s="2"/>
    </row>
    <row r="14" spans="1:21">
      <c r="A14">
        <v>19</v>
      </c>
      <c r="B14" t="s">
        <v>620</v>
      </c>
      <c r="C14" s="4">
        <v>20675.102999999999</v>
      </c>
      <c r="D14" s="4">
        <v>8734.4269999999997</v>
      </c>
      <c r="E14" s="4">
        <v>82840.069000000003</v>
      </c>
      <c r="F14" s="4">
        <v>1750.6880000000001</v>
      </c>
      <c r="G14" s="4">
        <v>0</v>
      </c>
      <c r="H14" s="4">
        <v>155.96100000000001</v>
      </c>
      <c r="I14" s="4">
        <v>0</v>
      </c>
      <c r="J14" s="4">
        <v>0</v>
      </c>
      <c r="K14" s="5"/>
      <c r="L14" s="4">
        <f t="shared" si="2"/>
        <v>164.69336800000002</v>
      </c>
      <c r="M14" s="4">
        <f t="shared" si="3"/>
        <v>211.24217595000002</v>
      </c>
      <c r="N14" s="4">
        <f t="shared" si="4"/>
        <v>10.591662400000001</v>
      </c>
      <c r="O14" s="4">
        <f t="shared" si="5"/>
        <v>0</v>
      </c>
      <c r="P14" s="4">
        <f t="shared" si="6"/>
        <v>0.10917270000000003</v>
      </c>
      <c r="Q14" s="4">
        <f t="shared" si="7"/>
        <v>0</v>
      </c>
      <c r="R14" s="4">
        <f t="shared" si="8"/>
        <v>0</v>
      </c>
      <c r="T14" s="2">
        <f t="shared" si="9"/>
        <v>386.63637905000002</v>
      </c>
      <c r="U14" s="2"/>
    </row>
    <row r="15" spans="1:21">
      <c r="A15">
        <v>20</v>
      </c>
      <c r="B15" t="s">
        <v>621</v>
      </c>
      <c r="C15" s="4">
        <v>85226.73</v>
      </c>
      <c r="D15" s="4">
        <v>32588.27</v>
      </c>
      <c r="E15" s="4">
        <v>343021.86</v>
      </c>
      <c r="F15" s="4">
        <v>12614.536</v>
      </c>
      <c r="G15" s="4">
        <v>0</v>
      </c>
      <c r="H15" s="4">
        <v>1136.713</v>
      </c>
      <c r="I15" s="4">
        <v>888.81700000000001</v>
      </c>
      <c r="J15" s="4">
        <v>0</v>
      </c>
      <c r="K15" s="5"/>
      <c r="L15" s="4">
        <f t="shared" si="2"/>
        <v>659.76400000000012</v>
      </c>
      <c r="M15" s="4">
        <f t="shared" si="3"/>
        <v>874.70574299999998</v>
      </c>
      <c r="N15" s="4">
        <f t="shared" si="4"/>
        <v>76.317942799999997</v>
      </c>
      <c r="O15" s="4">
        <f t="shared" si="5"/>
        <v>0</v>
      </c>
      <c r="P15" s="4">
        <f t="shared" si="6"/>
        <v>0.7956991000000001</v>
      </c>
      <c r="Q15" s="4">
        <f t="shared" si="7"/>
        <v>19.287328900000002</v>
      </c>
      <c r="R15" s="4">
        <f t="shared" si="8"/>
        <v>0</v>
      </c>
      <c r="T15" s="2">
        <f t="shared" si="9"/>
        <v>1630.8707138000002</v>
      </c>
      <c r="U15" s="2"/>
    </row>
    <row r="16" spans="1:21">
      <c r="A16">
        <v>46</v>
      </c>
      <c r="B16" t="s">
        <v>622</v>
      </c>
      <c r="C16" s="4">
        <v>6094.0529999999999</v>
      </c>
      <c r="D16" s="4">
        <v>10784.378000000001</v>
      </c>
      <c r="E16" s="4">
        <v>29759.49</v>
      </c>
      <c r="F16" s="4">
        <v>13885.486999999999</v>
      </c>
      <c r="G16" s="4">
        <v>0</v>
      </c>
      <c r="H16" s="4">
        <v>354.67099999999999</v>
      </c>
      <c r="I16" s="4">
        <v>28.628</v>
      </c>
      <c r="J16" s="4">
        <v>0</v>
      </c>
      <c r="K16" s="5"/>
      <c r="L16" s="4">
        <f t="shared" si="2"/>
        <v>94.519213600000015</v>
      </c>
      <c r="M16" s="4">
        <f t="shared" si="3"/>
        <v>75.886699500000006</v>
      </c>
      <c r="N16" s="4">
        <f t="shared" si="4"/>
        <v>84.007196349999987</v>
      </c>
      <c r="O16" s="4">
        <f t="shared" si="5"/>
        <v>0</v>
      </c>
      <c r="P16" s="4">
        <f t="shared" si="6"/>
        <v>0.24826970000000004</v>
      </c>
      <c r="Q16" s="4">
        <f t="shared" si="7"/>
        <v>0.62122759999999999</v>
      </c>
      <c r="R16" s="4">
        <f t="shared" si="8"/>
        <v>0</v>
      </c>
      <c r="T16" s="2">
        <f t="shared" si="9"/>
        <v>255.28260675000001</v>
      </c>
      <c r="U16" s="2"/>
    </row>
    <row r="17" spans="1:21">
      <c r="A17">
        <v>47</v>
      </c>
      <c r="B17" t="s">
        <v>623</v>
      </c>
      <c r="C17" s="4">
        <v>19729.274999999998</v>
      </c>
      <c r="D17" s="4">
        <v>16122.047</v>
      </c>
      <c r="E17" s="4">
        <v>39402.26</v>
      </c>
      <c r="F17" s="4">
        <v>24712.754000000001</v>
      </c>
      <c r="G17" s="4">
        <v>0</v>
      </c>
      <c r="H17" s="4">
        <v>255.035</v>
      </c>
      <c r="I17" s="4">
        <v>182.13300000000001</v>
      </c>
      <c r="J17" s="4">
        <v>237.971</v>
      </c>
      <c r="K17" s="5"/>
      <c r="L17" s="4">
        <f t="shared" si="2"/>
        <v>200.76740320000002</v>
      </c>
      <c r="M17" s="4">
        <f t="shared" si="3"/>
        <v>100.47576300000001</v>
      </c>
      <c r="N17" s="4">
        <f t="shared" si="4"/>
        <v>149.51216170000001</v>
      </c>
      <c r="O17" s="4">
        <f t="shared" si="5"/>
        <v>0</v>
      </c>
      <c r="P17" s="4">
        <f t="shared" si="6"/>
        <v>0.17852450000000003</v>
      </c>
      <c r="Q17" s="4">
        <f t="shared" si="7"/>
        <v>3.9522861000000002</v>
      </c>
      <c r="R17" s="4">
        <f t="shared" si="8"/>
        <v>1.3326376000000002</v>
      </c>
      <c r="T17" s="2">
        <f t="shared" si="9"/>
        <v>454.88613849999996</v>
      </c>
      <c r="U17" s="2"/>
    </row>
    <row r="18" spans="1:21">
      <c r="A18">
        <v>49</v>
      </c>
      <c r="B18" t="s">
        <v>624</v>
      </c>
      <c r="C18" s="4">
        <v>4486924.449</v>
      </c>
      <c r="D18" s="4">
        <v>5860073.057</v>
      </c>
      <c r="E18" s="4">
        <v>7532318.6090000002</v>
      </c>
      <c r="F18" s="4">
        <v>29216.634999999998</v>
      </c>
      <c r="G18" s="4">
        <v>0</v>
      </c>
      <c r="H18" s="4">
        <v>187168.80600000001</v>
      </c>
      <c r="I18" s="4">
        <v>132281.448</v>
      </c>
      <c r="J18" s="4">
        <v>0</v>
      </c>
      <c r="K18" s="5"/>
      <c r="L18" s="4">
        <f t="shared" si="2"/>
        <v>57943.186033600017</v>
      </c>
      <c r="M18" s="4">
        <f t="shared" si="3"/>
        <v>19207.41245295</v>
      </c>
      <c r="N18" s="4">
        <f t="shared" si="4"/>
        <v>176.76064174999999</v>
      </c>
      <c r="O18" s="4">
        <f t="shared" si="5"/>
        <v>0</v>
      </c>
      <c r="P18" s="4">
        <f t="shared" si="6"/>
        <v>131.01816420000003</v>
      </c>
      <c r="Q18" s="4">
        <f t="shared" si="7"/>
        <v>2870.5074216000003</v>
      </c>
      <c r="R18" s="4">
        <f t="shared" si="8"/>
        <v>0</v>
      </c>
      <c r="T18" s="2">
        <f t="shared" si="9"/>
        <v>80328.88471410003</v>
      </c>
      <c r="U18" s="2"/>
    </row>
    <row r="19" spans="1:21">
      <c r="A19">
        <v>50</v>
      </c>
      <c r="B19" t="s">
        <v>625</v>
      </c>
      <c r="C19" s="4">
        <v>111476.611</v>
      </c>
      <c r="D19" s="4">
        <v>29005.096000000001</v>
      </c>
      <c r="E19" s="4">
        <v>241678.97700000001</v>
      </c>
      <c r="F19" s="4">
        <v>19880.087</v>
      </c>
      <c r="G19" s="4">
        <v>0</v>
      </c>
      <c r="H19" s="4">
        <v>2337.4650000000001</v>
      </c>
      <c r="I19" s="4">
        <v>536.149</v>
      </c>
      <c r="J19" s="4">
        <v>680.37800000000004</v>
      </c>
      <c r="K19" s="5"/>
      <c r="L19" s="4">
        <f t="shared" si="2"/>
        <v>786.69755920000011</v>
      </c>
      <c r="M19" s="4">
        <f t="shared" si="3"/>
        <v>616.28139135000004</v>
      </c>
      <c r="N19" s="4">
        <f t="shared" si="4"/>
        <v>120.27452634999999</v>
      </c>
      <c r="O19" s="4">
        <f t="shared" si="5"/>
        <v>0</v>
      </c>
      <c r="P19" s="4">
        <f t="shared" si="6"/>
        <v>1.6362255000000003</v>
      </c>
      <c r="Q19" s="4">
        <f t="shared" si="7"/>
        <v>11.6344333</v>
      </c>
      <c r="R19" s="4">
        <f t="shared" si="8"/>
        <v>3.8101168000000007</v>
      </c>
      <c r="T19" s="2">
        <f t="shared" si="9"/>
        <v>1536.5241357000002</v>
      </c>
      <c r="U19" s="2"/>
    </row>
    <row r="20" spans="1:21">
      <c r="A20">
        <v>51</v>
      </c>
      <c r="B20" t="s">
        <v>626</v>
      </c>
      <c r="C20" s="4">
        <v>96484.116999999998</v>
      </c>
      <c r="D20" s="4">
        <v>37181.216999999997</v>
      </c>
      <c r="E20" s="4">
        <v>190182.848</v>
      </c>
      <c r="F20" s="4">
        <v>34576.118999999999</v>
      </c>
      <c r="G20" s="4">
        <v>653911.42299999995</v>
      </c>
      <c r="H20" s="4">
        <v>3223.1109999999999</v>
      </c>
      <c r="I20" s="4">
        <v>164.94200000000001</v>
      </c>
      <c r="J20" s="4">
        <v>41369.814000000013</v>
      </c>
      <c r="K20" s="5"/>
      <c r="L20" s="4">
        <f t="shared" si="2"/>
        <v>748.52587040000014</v>
      </c>
      <c r="M20" s="4">
        <f t="shared" si="3"/>
        <v>484.96626240000001</v>
      </c>
      <c r="N20" s="4">
        <f t="shared" si="4"/>
        <v>209.18551994999999</v>
      </c>
      <c r="O20" s="4">
        <f t="shared" si="5"/>
        <v>3661.9039688000003</v>
      </c>
      <c r="P20" s="4">
        <f t="shared" si="6"/>
        <v>2.2561777000000003</v>
      </c>
      <c r="Q20" s="4">
        <f t="shared" si="7"/>
        <v>3.5792414000000004</v>
      </c>
      <c r="R20" s="4">
        <f t="shared" si="8"/>
        <v>231.6709584000001</v>
      </c>
      <c r="T20" s="2">
        <f t="shared" si="9"/>
        <v>5110.4170406499998</v>
      </c>
      <c r="U20" s="2"/>
    </row>
    <row r="21" spans="1:21">
      <c r="A21">
        <v>52</v>
      </c>
      <c r="B21" t="s">
        <v>627</v>
      </c>
      <c r="C21" s="4">
        <v>21077.631999999998</v>
      </c>
      <c r="D21" s="4">
        <v>8001.2039999999997</v>
      </c>
      <c r="E21" s="4">
        <v>51557.775999999998</v>
      </c>
      <c r="F21" s="4">
        <v>9603.4410000000007</v>
      </c>
      <c r="G21" s="4">
        <v>0</v>
      </c>
      <c r="H21" s="4">
        <v>434.12700000000001</v>
      </c>
      <c r="I21" s="4">
        <v>0</v>
      </c>
      <c r="J21" s="4">
        <v>3545.3739999999998</v>
      </c>
      <c r="K21" s="5"/>
      <c r="L21" s="4">
        <f t="shared" si="2"/>
        <v>162.84148160000001</v>
      </c>
      <c r="M21" s="4">
        <f t="shared" si="3"/>
        <v>131.47232880000001</v>
      </c>
      <c r="N21" s="4">
        <f t="shared" si="4"/>
        <v>58.100818050000001</v>
      </c>
      <c r="O21" s="4">
        <f t="shared" si="5"/>
        <v>0</v>
      </c>
      <c r="P21" s="4">
        <f t="shared" si="6"/>
        <v>0.30388890000000007</v>
      </c>
      <c r="Q21" s="4">
        <f t="shared" si="7"/>
        <v>0</v>
      </c>
      <c r="R21" s="4">
        <f t="shared" si="8"/>
        <v>19.854094400000001</v>
      </c>
      <c r="T21" s="2">
        <f t="shared" si="9"/>
        <v>352.71851735000001</v>
      </c>
      <c r="U21" s="2"/>
    </row>
    <row r="22" spans="1:21">
      <c r="A22">
        <v>61</v>
      </c>
      <c r="B22" t="s">
        <v>628</v>
      </c>
      <c r="C22" s="4">
        <v>188991.34599999999</v>
      </c>
      <c r="D22" s="4">
        <v>64043.072999999997</v>
      </c>
      <c r="E22" s="4">
        <v>371186.674</v>
      </c>
      <c r="F22" s="4">
        <v>9242.82</v>
      </c>
      <c r="G22" s="4">
        <v>0</v>
      </c>
      <c r="H22" s="4">
        <v>2205.2800000000002</v>
      </c>
      <c r="I22" s="4">
        <v>76.337000000000003</v>
      </c>
      <c r="J22" s="4">
        <v>0</v>
      </c>
      <c r="K22" s="5"/>
      <c r="L22" s="4">
        <f t="shared" si="2"/>
        <v>1416.9927464000002</v>
      </c>
      <c r="M22" s="4">
        <f t="shared" si="3"/>
        <v>946.52601870000012</v>
      </c>
      <c r="N22" s="4">
        <f t="shared" si="4"/>
        <v>55.919060999999999</v>
      </c>
      <c r="O22" s="4">
        <f t="shared" si="5"/>
        <v>0</v>
      </c>
      <c r="P22" s="4">
        <f t="shared" si="6"/>
        <v>1.5436960000000004</v>
      </c>
      <c r="Q22" s="4">
        <f t="shared" si="7"/>
        <v>1.6565129000000001</v>
      </c>
      <c r="R22" s="4">
        <f t="shared" si="8"/>
        <v>0</v>
      </c>
      <c r="T22" s="2">
        <f t="shared" si="9"/>
        <v>2422.6380350000009</v>
      </c>
      <c r="U22" s="2"/>
    </row>
    <row r="23" spans="1:21">
      <c r="A23">
        <v>69</v>
      </c>
      <c r="B23" t="s">
        <v>629</v>
      </c>
      <c r="C23" s="4">
        <v>49931.495999999999</v>
      </c>
      <c r="D23" s="4">
        <v>16036.058999999999</v>
      </c>
      <c r="E23" s="4">
        <v>140952.193</v>
      </c>
      <c r="F23" s="4">
        <v>3511.3910000000001</v>
      </c>
      <c r="G23" s="4">
        <v>0</v>
      </c>
      <c r="H23" s="4">
        <v>2195.7600000000002</v>
      </c>
      <c r="I23" s="4">
        <v>314.779</v>
      </c>
      <c r="J23" s="4">
        <v>29894.475999999999</v>
      </c>
      <c r="K23" s="5"/>
      <c r="L23" s="4">
        <f t="shared" si="2"/>
        <v>369.41830800000002</v>
      </c>
      <c r="M23" s="4">
        <f t="shared" si="3"/>
        <v>359.42809215</v>
      </c>
      <c r="N23" s="4">
        <f t="shared" si="4"/>
        <v>21.243915550000001</v>
      </c>
      <c r="O23" s="4">
        <f t="shared" si="5"/>
        <v>0</v>
      </c>
      <c r="P23" s="4">
        <f t="shared" si="6"/>
        <v>1.5370320000000004</v>
      </c>
      <c r="Q23" s="4">
        <f t="shared" si="7"/>
        <v>6.8307042999999998</v>
      </c>
      <c r="R23" s="4">
        <f t="shared" si="8"/>
        <v>167.40906560000002</v>
      </c>
      <c r="T23" s="2">
        <f t="shared" si="9"/>
        <v>758.45805199999995</v>
      </c>
      <c r="U23" s="2"/>
    </row>
    <row r="24" spans="1:21">
      <c r="A24">
        <v>71</v>
      </c>
      <c r="B24" t="s">
        <v>630</v>
      </c>
      <c r="C24" s="4">
        <v>58897.564999999995</v>
      </c>
      <c r="D24" s="4">
        <v>14761.352000000001</v>
      </c>
      <c r="E24" s="4">
        <v>136448.42000000001</v>
      </c>
      <c r="F24" s="4">
        <v>5677.1080000000002</v>
      </c>
      <c r="G24" s="4">
        <v>0</v>
      </c>
      <c r="H24" s="4">
        <v>3567.1529999999998</v>
      </c>
      <c r="I24" s="4">
        <v>207.99799999999999</v>
      </c>
      <c r="J24" s="4">
        <v>1779.8820000000001</v>
      </c>
      <c r="K24" s="5"/>
      <c r="L24" s="4">
        <f t="shared" si="2"/>
        <v>412.48993520000005</v>
      </c>
      <c r="M24" s="4">
        <f t="shared" si="3"/>
        <v>347.94347100000005</v>
      </c>
      <c r="N24" s="4">
        <f t="shared" si="4"/>
        <v>34.346503400000003</v>
      </c>
      <c r="O24" s="4">
        <f t="shared" si="5"/>
        <v>0</v>
      </c>
      <c r="P24" s="4">
        <f t="shared" si="6"/>
        <v>2.4970071000000003</v>
      </c>
      <c r="Q24" s="4">
        <f t="shared" si="7"/>
        <v>4.5135566000000003</v>
      </c>
      <c r="R24" s="4">
        <f t="shared" si="8"/>
        <v>9.9673392000000014</v>
      </c>
      <c r="T24" s="2">
        <f t="shared" si="9"/>
        <v>801.79047330000003</v>
      </c>
      <c r="U24" s="2"/>
    </row>
    <row r="25" spans="1:21">
      <c r="A25">
        <v>72</v>
      </c>
      <c r="B25" t="s">
        <v>631</v>
      </c>
      <c r="C25" s="4">
        <v>3826.1800000000003</v>
      </c>
      <c r="D25" s="4">
        <v>7117.0910000000003</v>
      </c>
      <c r="E25" s="4">
        <v>22833.531999999999</v>
      </c>
      <c r="F25" s="4">
        <v>8453.4770000000008</v>
      </c>
      <c r="G25" s="4">
        <v>0</v>
      </c>
      <c r="H25" s="4">
        <v>26.536000000000001</v>
      </c>
      <c r="I25" s="4">
        <v>0</v>
      </c>
      <c r="J25" s="4">
        <v>527.32100000000003</v>
      </c>
      <c r="K25" s="5"/>
      <c r="L25" s="4">
        <f t="shared" si="2"/>
        <v>61.282317600000013</v>
      </c>
      <c r="M25" s="4">
        <f t="shared" si="3"/>
        <v>58.225506600000003</v>
      </c>
      <c r="N25" s="4">
        <f t="shared" si="4"/>
        <v>51.143535850000006</v>
      </c>
      <c r="O25" s="4">
        <f t="shared" si="5"/>
        <v>0</v>
      </c>
      <c r="P25" s="4">
        <f t="shared" si="6"/>
        <v>1.8575200000000004E-2</v>
      </c>
      <c r="Q25" s="4">
        <f t="shared" si="7"/>
        <v>0</v>
      </c>
      <c r="R25" s="4">
        <f t="shared" si="8"/>
        <v>2.9529976000000007</v>
      </c>
      <c r="T25" s="2">
        <f t="shared" si="9"/>
        <v>170.66993525000001</v>
      </c>
      <c r="U25" s="2"/>
    </row>
    <row r="26" spans="1:21">
      <c r="A26">
        <v>74</v>
      </c>
      <c r="B26" t="s">
        <v>632</v>
      </c>
      <c r="C26" s="4">
        <v>13016.103999999999</v>
      </c>
      <c r="D26" s="4">
        <v>3046.2269999999999</v>
      </c>
      <c r="E26" s="4">
        <v>24476.052</v>
      </c>
      <c r="F26" s="4">
        <v>3103.9090000000001</v>
      </c>
      <c r="G26" s="4">
        <v>0</v>
      </c>
      <c r="H26" s="4">
        <v>599.17200000000003</v>
      </c>
      <c r="I26" s="4">
        <v>0</v>
      </c>
      <c r="J26" s="4">
        <v>0</v>
      </c>
      <c r="K26" s="5"/>
      <c r="L26" s="4">
        <f t="shared" si="2"/>
        <v>89.949053599999999</v>
      </c>
      <c r="M26" s="4">
        <f t="shared" si="3"/>
        <v>62.413932600000003</v>
      </c>
      <c r="N26" s="4">
        <f t="shared" si="4"/>
        <v>18.77864945</v>
      </c>
      <c r="O26" s="4">
        <f t="shared" si="5"/>
        <v>0</v>
      </c>
      <c r="P26" s="4">
        <f t="shared" si="6"/>
        <v>0.41942040000000008</v>
      </c>
      <c r="Q26" s="4">
        <f t="shared" si="7"/>
        <v>0</v>
      </c>
      <c r="R26" s="4">
        <f t="shared" si="8"/>
        <v>0</v>
      </c>
      <c r="T26" s="2">
        <f t="shared" si="9"/>
        <v>171.56105604999999</v>
      </c>
      <c r="U26" s="2"/>
    </row>
    <row r="27" spans="1:21">
      <c r="A27">
        <v>75</v>
      </c>
      <c r="B27" t="s">
        <v>633</v>
      </c>
      <c r="C27" s="4">
        <v>295714.07799999998</v>
      </c>
      <c r="D27" s="4">
        <v>62154.915999999997</v>
      </c>
      <c r="E27" s="4">
        <v>423588.20199999999</v>
      </c>
      <c r="F27" s="4">
        <v>33009.697</v>
      </c>
      <c r="G27" s="4">
        <v>0</v>
      </c>
      <c r="H27" s="4">
        <v>4044.8110000000001</v>
      </c>
      <c r="I27" s="4">
        <v>0</v>
      </c>
      <c r="J27" s="4">
        <v>3969.3389999999999</v>
      </c>
      <c r="K27" s="5"/>
      <c r="L27" s="4">
        <f t="shared" si="2"/>
        <v>2004.0663664000001</v>
      </c>
      <c r="M27" s="4">
        <f t="shared" si="3"/>
        <v>1080.1499151</v>
      </c>
      <c r="N27" s="4">
        <f t="shared" si="4"/>
        <v>199.70866684999999</v>
      </c>
      <c r="O27" s="4">
        <f t="shared" si="5"/>
        <v>0</v>
      </c>
      <c r="P27" s="4">
        <f t="shared" si="6"/>
        <v>2.8313677000000004</v>
      </c>
      <c r="Q27" s="4">
        <f t="shared" si="7"/>
        <v>0</v>
      </c>
      <c r="R27" s="4">
        <f t="shared" si="8"/>
        <v>22.228298400000003</v>
      </c>
      <c r="T27" s="2">
        <f t="shared" si="9"/>
        <v>3286.7563160500004</v>
      </c>
      <c r="U27" s="2"/>
    </row>
    <row r="28" spans="1:21">
      <c r="A28">
        <v>77</v>
      </c>
      <c r="B28" t="s">
        <v>634</v>
      </c>
      <c r="C28" s="4">
        <v>33168.377</v>
      </c>
      <c r="D28" s="4">
        <v>22686.016</v>
      </c>
      <c r="E28" s="4">
        <v>92192.67</v>
      </c>
      <c r="F28" s="4">
        <v>19724.823</v>
      </c>
      <c r="G28" s="4">
        <v>0</v>
      </c>
      <c r="H28" s="4">
        <v>1551.433</v>
      </c>
      <c r="I28" s="4">
        <v>0</v>
      </c>
      <c r="J28" s="4">
        <v>0</v>
      </c>
      <c r="K28" s="5"/>
      <c r="L28" s="4">
        <f t="shared" si="2"/>
        <v>312.78460080000002</v>
      </c>
      <c r="M28" s="4">
        <f t="shared" si="3"/>
        <v>235.09130850000003</v>
      </c>
      <c r="N28" s="4">
        <f t="shared" si="4"/>
        <v>119.33517915</v>
      </c>
      <c r="O28" s="4">
        <f t="shared" si="5"/>
        <v>0</v>
      </c>
      <c r="P28" s="4">
        <f t="shared" si="6"/>
        <v>1.0860031000000001</v>
      </c>
      <c r="Q28" s="4">
        <f t="shared" si="7"/>
        <v>0</v>
      </c>
      <c r="R28" s="4">
        <f t="shared" si="8"/>
        <v>0</v>
      </c>
      <c r="T28" s="2">
        <f t="shared" si="9"/>
        <v>668.29709155000012</v>
      </c>
      <c r="U28" s="2"/>
    </row>
    <row r="29" spans="1:21">
      <c r="A29">
        <v>78</v>
      </c>
      <c r="B29" t="s">
        <v>635</v>
      </c>
      <c r="C29" s="4">
        <v>90766.805000000008</v>
      </c>
      <c r="D29" s="4">
        <v>38738.260999999999</v>
      </c>
      <c r="E29" s="4">
        <v>191564.152</v>
      </c>
      <c r="F29" s="4">
        <v>22305.58</v>
      </c>
      <c r="G29" s="4">
        <v>0</v>
      </c>
      <c r="H29" s="4">
        <v>908.73699999999997</v>
      </c>
      <c r="I29" s="4">
        <v>249.87799999999999</v>
      </c>
      <c r="J29" s="4">
        <v>929.24099999999999</v>
      </c>
      <c r="K29" s="5"/>
      <c r="L29" s="4">
        <f t="shared" si="2"/>
        <v>725.22836960000018</v>
      </c>
      <c r="M29" s="4">
        <f t="shared" si="3"/>
        <v>488.48858760000002</v>
      </c>
      <c r="N29" s="4">
        <f t="shared" si="4"/>
        <v>134.948759</v>
      </c>
      <c r="O29" s="4">
        <f t="shared" si="5"/>
        <v>0</v>
      </c>
      <c r="P29" s="4">
        <f t="shared" si="6"/>
        <v>0.63611590000000007</v>
      </c>
      <c r="Q29" s="4">
        <f t="shared" si="7"/>
        <v>5.4223526</v>
      </c>
      <c r="R29" s="4">
        <f t="shared" si="8"/>
        <v>5.203749600000001</v>
      </c>
      <c r="T29" s="2">
        <f t="shared" si="9"/>
        <v>1354.7241847000003</v>
      </c>
      <c r="U29" s="2"/>
    </row>
    <row r="30" spans="1:21">
      <c r="A30">
        <v>79</v>
      </c>
      <c r="B30" t="s">
        <v>636</v>
      </c>
      <c r="C30" s="4">
        <v>137221.75899999999</v>
      </c>
      <c r="D30" s="4">
        <v>14069.111000000001</v>
      </c>
      <c r="E30" s="4">
        <v>153052.14499999999</v>
      </c>
      <c r="F30" s="4">
        <v>1364.826</v>
      </c>
      <c r="G30" s="4">
        <v>0</v>
      </c>
      <c r="H30" s="4">
        <v>114.735</v>
      </c>
      <c r="I30" s="4">
        <v>0</v>
      </c>
      <c r="J30" s="4">
        <v>4573.3760000000002</v>
      </c>
      <c r="K30" s="5"/>
      <c r="L30" s="4">
        <f t="shared" si="2"/>
        <v>847.22887200000014</v>
      </c>
      <c r="M30" s="4">
        <f t="shared" si="3"/>
        <v>390.28296975000001</v>
      </c>
      <c r="N30" s="4">
        <f t="shared" si="4"/>
        <v>8.2571972999999996</v>
      </c>
      <c r="O30" s="4">
        <f t="shared" si="5"/>
        <v>0</v>
      </c>
      <c r="P30" s="4">
        <f t="shared" si="6"/>
        <v>8.0314500000000011E-2</v>
      </c>
      <c r="Q30" s="4">
        <f t="shared" si="7"/>
        <v>0</v>
      </c>
      <c r="R30" s="4">
        <f t="shared" si="8"/>
        <v>25.610905600000006</v>
      </c>
      <c r="T30" s="2">
        <f t="shared" si="9"/>
        <v>1245.8493535500002</v>
      </c>
      <c r="U30" s="2"/>
    </row>
    <row r="31" spans="1:21">
      <c r="A31">
        <v>81</v>
      </c>
      <c r="B31" t="s">
        <v>637</v>
      </c>
      <c r="C31" s="4">
        <v>22871.631000000001</v>
      </c>
      <c r="D31" s="4">
        <v>44376.707999999999</v>
      </c>
      <c r="E31" s="4">
        <v>64773.79</v>
      </c>
      <c r="F31" s="4">
        <v>37032.146999999997</v>
      </c>
      <c r="G31" s="4">
        <v>0</v>
      </c>
      <c r="H31" s="4">
        <v>2964.3530000000001</v>
      </c>
      <c r="I31" s="4">
        <v>0</v>
      </c>
      <c r="J31" s="4">
        <v>0</v>
      </c>
      <c r="K31" s="5"/>
      <c r="L31" s="4">
        <f t="shared" si="2"/>
        <v>376.59069840000012</v>
      </c>
      <c r="M31" s="4">
        <f t="shared" si="3"/>
        <v>165.17316450000001</v>
      </c>
      <c r="N31" s="4">
        <f t="shared" si="4"/>
        <v>224.04448934999996</v>
      </c>
      <c r="O31" s="4">
        <f t="shared" si="5"/>
        <v>0</v>
      </c>
      <c r="P31" s="4">
        <f t="shared" si="6"/>
        <v>2.0750471000000004</v>
      </c>
      <c r="Q31" s="4">
        <f t="shared" si="7"/>
        <v>0</v>
      </c>
      <c r="R31" s="4">
        <f t="shared" si="8"/>
        <v>0</v>
      </c>
      <c r="T31" s="2">
        <f t="shared" si="9"/>
        <v>767.8833993500001</v>
      </c>
      <c r="U31" s="2"/>
    </row>
    <row r="32" spans="1:21">
      <c r="A32">
        <v>82</v>
      </c>
      <c r="B32" t="s">
        <v>638</v>
      </c>
      <c r="C32" s="4">
        <v>72996.23</v>
      </c>
      <c r="D32" s="4">
        <v>44931.171999999999</v>
      </c>
      <c r="E32" s="4">
        <v>215690.429</v>
      </c>
      <c r="F32" s="4">
        <v>27627.355</v>
      </c>
      <c r="G32" s="4">
        <v>0</v>
      </c>
      <c r="H32" s="4">
        <v>1911.6</v>
      </c>
      <c r="I32" s="4">
        <v>277.42399999999998</v>
      </c>
      <c r="J32" s="4">
        <v>0</v>
      </c>
      <c r="K32" s="5"/>
      <c r="L32" s="4">
        <f t="shared" si="2"/>
        <v>660.39345120000007</v>
      </c>
      <c r="M32" s="4">
        <f t="shared" si="3"/>
        <v>550.01059395000004</v>
      </c>
      <c r="N32" s="4">
        <f t="shared" si="4"/>
        <v>167.14549775</v>
      </c>
      <c r="O32" s="4">
        <f t="shared" si="5"/>
        <v>0</v>
      </c>
      <c r="P32" s="4">
        <f t="shared" si="6"/>
        <v>1.3381200000000002</v>
      </c>
      <c r="Q32" s="4">
        <f t="shared" si="7"/>
        <v>6.0201007999999998</v>
      </c>
      <c r="R32" s="4">
        <f t="shared" si="8"/>
        <v>0</v>
      </c>
      <c r="T32" s="2">
        <f t="shared" si="9"/>
        <v>1384.9077636999998</v>
      </c>
      <c r="U32" s="2"/>
    </row>
    <row r="33" spans="1:21">
      <c r="A33">
        <v>86</v>
      </c>
      <c r="B33" t="s">
        <v>639</v>
      </c>
      <c r="C33" s="4">
        <v>39591.730000000003</v>
      </c>
      <c r="D33" s="4">
        <v>25174.788</v>
      </c>
      <c r="E33" s="4">
        <v>167408.83799999999</v>
      </c>
      <c r="F33" s="4">
        <v>12439.474</v>
      </c>
      <c r="G33" s="4">
        <v>0</v>
      </c>
      <c r="H33" s="4">
        <v>4365.2420000000002</v>
      </c>
      <c r="I33" s="4">
        <v>385.06</v>
      </c>
      <c r="J33" s="4">
        <v>0</v>
      </c>
      <c r="K33" s="5"/>
      <c r="L33" s="4">
        <f t="shared" si="2"/>
        <v>362.69250080000006</v>
      </c>
      <c r="M33" s="4">
        <f t="shared" si="3"/>
        <v>426.89253689999998</v>
      </c>
      <c r="N33" s="4">
        <f t="shared" si="4"/>
        <v>75.258817699999994</v>
      </c>
      <c r="O33" s="4">
        <f t="shared" si="5"/>
        <v>0</v>
      </c>
      <c r="P33" s="4">
        <f t="shared" si="6"/>
        <v>3.0556694000000006</v>
      </c>
      <c r="Q33" s="4">
        <f t="shared" si="7"/>
        <v>8.3558020000000006</v>
      </c>
      <c r="R33" s="4">
        <f t="shared" si="8"/>
        <v>0</v>
      </c>
      <c r="T33" s="2">
        <f t="shared" si="9"/>
        <v>876.25532680000015</v>
      </c>
      <c r="U33" s="2"/>
    </row>
    <row r="34" spans="1:21">
      <c r="A34">
        <v>90</v>
      </c>
      <c r="B34" t="s">
        <v>640</v>
      </c>
      <c r="C34" s="4">
        <v>16594.927</v>
      </c>
      <c r="D34" s="4">
        <v>29615.677</v>
      </c>
      <c r="E34" s="4">
        <v>65050.89</v>
      </c>
      <c r="F34" s="4">
        <v>29658.096000000001</v>
      </c>
      <c r="G34" s="4">
        <v>0</v>
      </c>
      <c r="H34" s="4">
        <v>322.13299999999998</v>
      </c>
      <c r="I34" s="4">
        <v>62.762999999999998</v>
      </c>
      <c r="J34" s="4">
        <v>6041.616</v>
      </c>
      <c r="K34" s="5"/>
      <c r="L34" s="4">
        <f t="shared" si="2"/>
        <v>258.77938240000003</v>
      </c>
      <c r="M34" s="4">
        <f t="shared" si="3"/>
        <v>165.87976950000001</v>
      </c>
      <c r="N34" s="4">
        <f t="shared" si="4"/>
        <v>179.4314808</v>
      </c>
      <c r="O34" s="4">
        <f t="shared" si="5"/>
        <v>0</v>
      </c>
      <c r="P34" s="4">
        <f t="shared" si="6"/>
        <v>0.22549310000000003</v>
      </c>
      <c r="Q34" s="4">
        <f t="shared" si="7"/>
        <v>1.3619570999999999</v>
      </c>
      <c r="R34" s="4">
        <f t="shared" si="8"/>
        <v>33.833049600000002</v>
      </c>
      <c r="T34" s="2">
        <f t="shared" si="9"/>
        <v>605.67808290000005</v>
      </c>
      <c r="U34" s="2"/>
    </row>
    <row r="35" spans="1:21">
      <c r="A35">
        <v>91</v>
      </c>
      <c r="B35" t="s">
        <v>641</v>
      </c>
      <c r="C35" s="4">
        <v>10523927.957</v>
      </c>
      <c r="D35" s="4">
        <v>13580201.977</v>
      </c>
      <c r="E35" s="4">
        <v>14834024.434</v>
      </c>
      <c r="F35" s="4">
        <v>27720.864000000001</v>
      </c>
      <c r="G35" s="4">
        <v>0</v>
      </c>
      <c r="H35" s="4">
        <v>392362.02299999999</v>
      </c>
      <c r="I35" s="4">
        <v>107715.33900000001</v>
      </c>
      <c r="J35" s="4">
        <v>17292.705000000002</v>
      </c>
      <c r="K35" s="5"/>
      <c r="L35" s="4">
        <f t="shared" si="2"/>
        <v>134983.12763040003</v>
      </c>
      <c r="M35" s="4">
        <f t="shared" si="3"/>
        <v>37826.762306700002</v>
      </c>
      <c r="N35" s="4">
        <f t="shared" si="4"/>
        <v>167.7112272</v>
      </c>
      <c r="O35" s="4">
        <f t="shared" si="5"/>
        <v>0</v>
      </c>
      <c r="P35" s="4">
        <f t="shared" si="6"/>
        <v>274.65341610000002</v>
      </c>
      <c r="Q35" s="4">
        <f t="shared" si="7"/>
        <v>2337.4228563000001</v>
      </c>
      <c r="R35" s="4">
        <f t="shared" si="8"/>
        <v>96.839148000000023</v>
      </c>
      <c r="T35" s="2">
        <f t="shared" si="9"/>
        <v>175589.6774367</v>
      </c>
      <c r="U35" s="2"/>
    </row>
    <row r="36" spans="1:21">
      <c r="A36">
        <v>92</v>
      </c>
      <c r="B36" t="s">
        <v>642</v>
      </c>
      <c r="C36" s="4">
        <v>3181042.4759999998</v>
      </c>
      <c r="D36" s="4">
        <v>3115767.7230000002</v>
      </c>
      <c r="E36" s="4">
        <v>5546876.4859999996</v>
      </c>
      <c r="F36" s="4">
        <v>9284.6720000000005</v>
      </c>
      <c r="G36" s="4">
        <v>0</v>
      </c>
      <c r="H36" s="4">
        <v>58132.891000000003</v>
      </c>
      <c r="I36" s="4">
        <v>48479.430999999997</v>
      </c>
      <c r="J36" s="4">
        <v>0</v>
      </c>
      <c r="K36" s="5"/>
      <c r="L36" s="4">
        <f t="shared" si="2"/>
        <v>35262.137114400008</v>
      </c>
      <c r="M36" s="4">
        <f t="shared" si="3"/>
        <v>14144.535039300001</v>
      </c>
      <c r="N36" s="4">
        <f t="shared" si="4"/>
        <v>56.172265600000003</v>
      </c>
      <c r="O36" s="4">
        <f t="shared" si="5"/>
        <v>0</v>
      </c>
      <c r="P36" s="4">
        <f t="shared" si="6"/>
        <v>40.693023700000005</v>
      </c>
      <c r="Q36" s="4">
        <f t="shared" si="7"/>
        <v>1052.0036527</v>
      </c>
      <c r="R36" s="4">
        <f t="shared" si="8"/>
        <v>0</v>
      </c>
      <c r="T36" s="2">
        <f t="shared" si="9"/>
        <v>50555.541095700006</v>
      </c>
      <c r="U36" s="2"/>
    </row>
    <row r="37" spans="1:21">
      <c r="A37">
        <v>97</v>
      </c>
      <c r="B37" t="s">
        <v>643</v>
      </c>
      <c r="C37" s="4">
        <v>15236.018</v>
      </c>
      <c r="D37" s="4">
        <v>48038.828000000001</v>
      </c>
      <c r="E37" s="4">
        <v>50690.190999999999</v>
      </c>
      <c r="F37" s="4">
        <v>49870.495000000003</v>
      </c>
      <c r="G37" s="4">
        <v>0</v>
      </c>
      <c r="H37" s="4">
        <v>252.65899999999999</v>
      </c>
      <c r="I37" s="4">
        <v>112.249</v>
      </c>
      <c r="J37" s="4">
        <v>0</v>
      </c>
      <c r="K37" s="5"/>
      <c r="L37" s="4">
        <f t="shared" si="2"/>
        <v>354.33913760000007</v>
      </c>
      <c r="M37" s="4">
        <f t="shared" si="3"/>
        <v>129.25998705000001</v>
      </c>
      <c r="N37" s="4">
        <f t="shared" si="4"/>
        <v>301.71649474999998</v>
      </c>
      <c r="O37" s="4">
        <f t="shared" si="5"/>
        <v>0</v>
      </c>
      <c r="P37" s="4">
        <f t="shared" si="6"/>
        <v>0.17686130000000003</v>
      </c>
      <c r="Q37" s="4">
        <f t="shared" si="7"/>
        <v>2.4358032999999999</v>
      </c>
      <c r="R37" s="4">
        <f t="shared" si="8"/>
        <v>0</v>
      </c>
      <c r="T37" s="2">
        <f t="shared" si="9"/>
        <v>787.92828400000008</v>
      </c>
      <c r="U37" s="2"/>
    </row>
    <row r="38" spans="1:21">
      <c r="A38">
        <v>98</v>
      </c>
      <c r="B38" t="s">
        <v>644</v>
      </c>
      <c r="C38" s="4">
        <v>138001.65599999999</v>
      </c>
      <c r="D38" s="4">
        <v>80906.858999999997</v>
      </c>
      <c r="E38" s="4">
        <v>557652.54799999995</v>
      </c>
      <c r="F38" s="4">
        <v>33081.747000000003</v>
      </c>
      <c r="G38" s="4">
        <v>0</v>
      </c>
      <c r="H38" s="4">
        <v>615.93499999999995</v>
      </c>
      <c r="I38" s="4">
        <v>99.94</v>
      </c>
      <c r="J38" s="4">
        <v>0</v>
      </c>
      <c r="K38" s="5"/>
      <c r="L38" s="4">
        <f t="shared" si="2"/>
        <v>1225.887684</v>
      </c>
      <c r="M38" s="4">
        <f t="shared" si="3"/>
        <v>1422.0139973999999</v>
      </c>
      <c r="N38" s="4">
        <f t="shared" si="4"/>
        <v>200.14456935000001</v>
      </c>
      <c r="O38" s="4">
        <f t="shared" si="5"/>
        <v>0</v>
      </c>
      <c r="P38" s="4">
        <f t="shared" si="6"/>
        <v>0.43115450000000005</v>
      </c>
      <c r="Q38" s="4">
        <f t="shared" si="7"/>
        <v>2.168698</v>
      </c>
      <c r="R38" s="4">
        <f t="shared" si="8"/>
        <v>0</v>
      </c>
      <c r="T38" s="2">
        <f t="shared" si="9"/>
        <v>2850.6461032499997</v>
      </c>
      <c r="U38" s="2"/>
    </row>
    <row r="39" spans="1:21">
      <c r="A39">
        <v>102</v>
      </c>
      <c r="B39" t="s">
        <v>645</v>
      </c>
      <c r="C39" s="4">
        <v>113380.806</v>
      </c>
      <c r="D39" s="4">
        <v>29114.071</v>
      </c>
      <c r="E39" s="4">
        <v>232883.91200000001</v>
      </c>
      <c r="F39" s="4">
        <v>9791.9709999999995</v>
      </c>
      <c r="G39" s="4">
        <v>0</v>
      </c>
      <c r="H39" s="4">
        <v>1827.221</v>
      </c>
      <c r="I39" s="4">
        <v>891.94100000000003</v>
      </c>
      <c r="J39" s="4">
        <v>1430.798</v>
      </c>
      <c r="K39" s="5"/>
      <c r="L39" s="4">
        <f t="shared" si="2"/>
        <v>797.97131120000017</v>
      </c>
      <c r="M39" s="4">
        <f t="shared" si="3"/>
        <v>593.85397560000013</v>
      </c>
      <c r="N39" s="4">
        <f t="shared" si="4"/>
        <v>59.241424549999998</v>
      </c>
      <c r="O39" s="4">
        <f t="shared" si="5"/>
        <v>0</v>
      </c>
      <c r="P39" s="4">
        <f t="shared" si="6"/>
        <v>1.2790547000000001</v>
      </c>
      <c r="Q39" s="4">
        <f t="shared" si="7"/>
        <v>19.355119699999999</v>
      </c>
      <c r="R39" s="4">
        <f t="shared" si="8"/>
        <v>8.0124688000000006</v>
      </c>
      <c r="T39" s="2">
        <f t="shared" si="9"/>
        <v>1471.7008857500002</v>
      </c>
      <c r="U39" s="2"/>
    </row>
    <row r="40" spans="1:21">
      <c r="A40">
        <v>103</v>
      </c>
      <c r="B40" t="s">
        <v>646</v>
      </c>
      <c r="C40" s="4">
        <v>15983.135</v>
      </c>
      <c r="D40" s="4">
        <v>5339.03</v>
      </c>
      <c r="E40" s="4">
        <v>44368.921000000002</v>
      </c>
      <c r="F40" s="4">
        <v>5412.8950000000004</v>
      </c>
      <c r="G40" s="4">
        <v>0</v>
      </c>
      <c r="H40" s="4">
        <v>43.116999999999997</v>
      </c>
      <c r="I40" s="4">
        <v>0</v>
      </c>
      <c r="J40" s="4">
        <v>1318.8109999999999</v>
      </c>
      <c r="K40" s="5"/>
      <c r="L40" s="4">
        <f t="shared" si="2"/>
        <v>119.40412400000002</v>
      </c>
      <c r="M40" s="4">
        <f t="shared" si="3"/>
        <v>113.14074855000001</v>
      </c>
      <c r="N40" s="4">
        <f t="shared" si="4"/>
        <v>32.748014750000003</v>
      </c>
      <c r="O40" s="4">
        <f t="shared" si="5"/>
        <v>0</v>
      </c>
      <c r="P40" s="4">
        <f t="shared" si="6"/>
        <v>3.0181900000000001E-2</v>
      </c>
      <c r="Q40" s="4">
        <f t="shared" si="7"/>
        <v>0</v>
      </c>
      <c r="R40" s="4">
        <f t="shared" si="8"/>
        <v>7.3853416000000003</v>
      </c>
      <c r="T40" s="2">
        <f t="shared" si="9"/>
        <v>265.32306920000002</v>
      </c>
      <c r="U40" s="2"/>
    </row>
    <row r="41" spans="1:21">
      <c r="A41">
        <v>105</v>
      </c>
      <c r="B41" t="s">
        <v>647</v>
      </c>
      <c r="C41" s="4">
        <v>17440.769</v>
      </c>
      <c r="D41" s="4">
        <v>8320.8469999999998</v>
      </c>
      <c r="E41" s="4">
        <v>47845.313000000002</v>
      </c>
      <c r="F41" s="4">
        <v>14838.995000000001</v>
      </c>
      <c r="G41" s="4">
        <v>0</v>
      </c>
      <c r="H41" s="4">
        <v>27.28</v>
      </c>
      <c r="I41" s="4">
        <v>0</v>
      </c>
      <c r="J41" s="4">
        <v>15853.811</v>
      </c>
      <c r="K41" s="5"/>
      <c r="L41" s="4">
        <f t="shared" si="2"/>
        <v>144.26504960000003</v>
      </c>
      <c r="M41" s="4">
        <f t="shared" si="3"/>
        <v>122.00554815000001</v>
      </c>
      <c r="N41" s="4">
        <f t="shared" si="4"/>
        <v>89.77591975</v>
      </c>
      <c r="O41" s="4">
        <f t="shared" si="5"/>
        <v>0</v>
      </c>
      <c r="P41" s="4">
        <f t="shared" si="6"/>
        <v>1.9096000000000002E-2</v>
      </c>
      <c r="Q41" s="4">
        <f t="shared" si="7"/>
        <v>0</v>
      </c>
      <c r="R41" s="4">
        <f t="shared" si="8"/>
        <v>88.781341600000005</v>
      </c>
      <c r="T41" s="2">
        <f t="shared" si="9"/>
        <v>356.06561350000004</v>
      </c>
      <c r="U41" s="2"/>
    </row>
    <row r="42" spans="1:21">
      <c r="A42">
        <v>106</v>
      </c>
      <c r="B42" t="s">
        <v>648</v>
      </c>
      <c r="C42" s="4">
        <v>447730.64799999999</v>
      </c>
      <c r="D42" s="4">
        <v>291956.04200000002</v>
      </c>
      <c r="E42" s="4">
        <v>1069036.077</v>
      </c>
      <c r="F42" s="4">
        <v>8808.2479999999996</v>
      </c>
      <c r="G42" s="4">
        <v>0</v>
      </c>
      <c r="H42" s="4">
        <v>26065.129000000001</v>
      </c>
      <c r="I42" s="4">
        <v>3148.3960000000002</v>
      </c>
      <c r="J42" s="4">
        <v>0</v>
      </c>
      <c r="K42" s="5"/>
      <c r="L42" s="4">
        <f t="shared" si="2"/>
        <v>4142.2454640000005</v>
      </c>
      <c r="M42" s="4">
        <f t="shared" si="3"/>
        <v>2726.0419963500003</v>
      </c>
      <c r="N42" s="4">
        <f t="shared" si="4"/>
        <v>53.289900399999993</v>
      </c>
      <c r="O42" s="4">
        <f t="shared" si="5"/>
        <v>0</v>
      </c>
      <c r="P42" s="4">
        <f t="shared" si="6"/>
        <v>18.245590300000003</v>
      </c>
      <c r="Q42" s="4">
        <f t="shared" si="7"/>
        <v>68.320193200000006</v>
      </c>
      <c r="R42" s="4">
        <f t="shared" si="8"/>
        <v>0</v>
      </c>
      <c r="T42" s="2">
        <f t="shared" si="9"/>
        <v>7008.1431442500007</v>
      </c>
      <c r="U42" s="2"/>
    </row>
    <row r="43" spans="1:21">
      <c r="A43">
        <v>108</v>
      </c>
      <c r="B43" t="s">
        <v>649</v>
      </c>
      <c r="C43" s="4">
        <v>50459.839</v>
      </c>
      <c r="D43" s="4">
        <v>29891.022000000001</v>
      </c>
      <c r="E43" s="4">
        <v>220311.785</v>
      </c>
      <c r="F43" s="4">
        <v>17016.649000000001</v>
      </c>
      <c r="G43" s="4">
        <v>0</v>
      </c>
      <c r="H43" s="4">
        <v>1100.566</v>
      </c>
      <c r="I43" s="4">
        <v>437.39600000000002</v>
      </c>
      <c r="J43" s="4">
        <v>6773.9030000000002</v>
      </c>
      <c r="K43" s="5"/>
      <c r="L43" s="4">
        <f t="shared" si="2"/>
        <v>449.96482160000011</v>
      </c>
      <c r="M43" s="4">
        <f t="shared" si="3"/>
        <v>561.79505175000008</v>
      </c>
      <c r="N43" s="4">
        <f t="shared" si="4"/>
        <v>102.95072645</v>
      </c>
      <c r="O43" s="4">
        <f t="shared" si="5"/>
        <v>0</v>
      </c>
      <c r="P43" s="4">
        <f t="shared" si="6"/>
        <v>0.77039620000000009</v>
      </c>
      <c r="Q43" s="4">
        <f t="shared" si="7"/>
        <v>9.4914932000000007</v>
      </c>
      <c r="R43" s="4">
        <f t="shared" si="8"/>
        <v>37.933856800000008</v>
      </c>
      <c r="T43" s="2">
        <f t="shared" si="9"/>
        <v>1124.9724892000002</v>
      </c>
      <c r="U43" s="2"/>
    </row>
    <row r="44" spans="1:21">
      <c r="A44">
        <v>109</v>
      </c>
      <c r="B44" t="s">
        <v>650</v>
      </c>
      <c r="C44" s="4">
        <v>796608.80299999996</v>
      </c>
      <c r="D44" s="4">
        <v>478065.86499999999</v>
      </c>
      <c r="E44" s="4">
        <v>1619637.5759999999</v>
      </c>
      <c r="F44" s="4">
        <v>124414.75199999999</v>
      </c>
      <c r="G44" s="4">
        <v>0</v>
      </c>
      <c r="H44" s="4">
        <v>29734.837</v>
      </c>
      <c r="I44" s="4">
        <v>5938.5190000000002</v>
      </c>
      <c r="J44" s="4">
        <v>0</v>
      </c>
      <c r="K44" s="5"/>
      <c r="L44" s="4">
        <f t="shared" si="2"/>
        <v>7138.1781408000015</v>
      </c>
      <c r="M44" s="4">
        <f t="shared" si="3"/>
        <v>4130.0758188</v>
      </c>
      <c r="N44" s="4">
        <f t="shared" si="4"/>
        <v>752.70924959999991</v>
      </c>
      <c r="O44" s="4">
        <f t="shared" si="5"/>
        <v>0</v>
      </c>
      <c r="P44" s="4">
        <f t="shared" si="6"/>
        <v>20.814385900000001</v>
      </c>
      <c r="Q44" s="4">
        <f t="shared" si="7"/>
        <v>128.8658623</v>
      </c>
      <c r="R44" s="4">
        <f t="shared" si="8"/>
        <v>0</v>
      </c>
      <c r="T44" s="2">
        <f t="shared" si="9"/>
        <v>12170.643457400001</v>
      </c>
      <c r="U44" s="2"/>
    </row>
    <row r="45" spans="1:21">
      <c r="A45">
        <v>111</v>
      </c>
      <c r="B45" t="s">
        <v>651</v>
      </c>
      <c r="C45" s="4">
        <v>191359.177</v>
      </c>
      <c r="D45" s="4">
        <v>123972.00900000001</v>
      </c>
      <c r="E45" s="4">
        <v>482827.59399999998</v>
      </c>
      <c r="F45" s="4">
        <v>74345.417000000001</v>
      </c>
      <c r="G45" s="4">
        <v>0</v>
      </c>
      <c r="H45" s="4">
        <v>1249.5509999999999</v>
      </c>
      <c r="I45" s="4">
        <v>2937.6289999999999</v>
      </c>
      <c r="J45" s="4">
        <v>118.26799999999999</v>
      </c>
      <c r="K45" s="5"/>
      <c r="L45" s="4">
        <f t="shared" si="2"/>
        <v>1765.8546416000001</v>
      </c>
      <c r="M45" s="4">
        <f t="shared" si="3"/>
        <v>1231.2103647000001</v>
      </c>
      <c r="N45" s="4">
        <f t="shared" si="4"/>
        <v>449.78977285000002</v>
      </c>
      <c r="O45" s="4">
        <f t="shared" si="5"/>
        <v>0</v>
      </c>
      <c r="P45" s="4">
        <f t="shared" si="6"/>
        <v>0.87468570000000012</v>
      </c>
      <c r="Q45" s="4">
        <f t="shared" si="7"/>
        <v>63.746549299999998</v>
      </c>
      <c r="R45" s="4">
        <f t="shared" si="8"/>
        <v>0.66230080000000002</v>
      </c>
      <c r="T45" s="2">
        <f t="shared" si="9"/>
        <v>3511.4760141500005</v>
      </c>
      <c r="U45" s="2"/>
    </row>
    <row r="46" spans="1:21">
      <c r="A46">
        <v>139</v>
      </c>
      <c r="B46" t="s">
        <v>652</v>
      </c>
      <c r="C46" s="4">
        <v>32666.562000000002</v>
      </c>
      <c r="D46" s="4">
        <v>26110.929</v>
      </c>
      <c r="E46" s="4">
        <v>193045.35200000001</v>
      </c>
      <c r="F46" s="4">
        <v>26570.795999999998</v>
      </c>
      <c r="G46" s="4">
        <v>0</v>
      </c>
      <c r="H46" s="4">
        <v>697.87099999999998</v>
      </c>
      <c r="I46" s="4">
        <v>73.197000000000003</v>
      </c>
      <c r="J46" s="4">
        <v>77475.964999999997</v>
      </c>
      <c r="K46" s="5"/>
      <c r="L46" s="4">
        <f t="shared" si="2"/>
        <v>329.15394960000003</v>
      </c>
      <c r="M46" s="4">
        <f t="shared" si="3"/>
        <v>492.26564760000008</v>
      </c>
      <c r="N46" s="4">
        <f t="shared" si="4"/>
        <v>160.7533158</v>
      </c>
      <c r="O46" s="4">
        <f t="shared" si="5"/>
        <v>0</v>
      </c>
      <c r="P46" s="4">
        <f t="shared" si="6"/>
        <v>0.48850970000000005</v>
      </c>
      <c r="Q46" s="4">
        <f t="shared" si="7"/>
        <v>1.5883749</v>
      </c>
      <c r="R46" s="4">
        <f t="shared" si="8"/>
        <v>433.86540400000007</v>
      </c>
      <c r="T46" s="2">
        <f t="shared" si="9"/>
        <v>984.24979760000008</v>
      </c>
      <c r="U46" s="2"/>
    </row>
    <row r="47" spans="1:21">
      <c r="A47">
        <v>140</v>
      </c>
      <c r="B47" t="s">
        <v>653</v>
      </c>
      <c r="C47" s="4">
        <v>217699.12299999999</v>
      </c>
      <c r="D47" s="4">
        <v>70302.582999999999</v>
      </c>
      <c r="E47" s="4">
        <v>483433.46399999998</v>
      </c>
      <c r="F47" s="4">
        <v>16601.088</v>
      </c>
      <c r="G47" s="4">
        <v>0</v>
      </c>
      <c r="H47" s="4">
        <v>2664.0590000000002</v>
      </c>
      <c r="I47" s="4">
        <v>1616.865</v>
      </c>
      <c r="J47" s="4">
        <v>0</v>
      </c>
      <c r="K47" s="5"/>
      <c r="L47" s="4">
        <f t="shared" si="2"/>
        <v>1612.8095536000003</v>
      </c>
      <c r="M47" s="4">
        <f t="shared" si="3"/>
        <v>1232.7553332</v>
      </c>
      <c r="N47" s="4">
        <f t="shared" si="4"/>
        <v>100.43658239999999</v>
      </c>
      <c r="O47" s="4">
        <f t="shared" si="5"/>
        <v>0</v>
      </c>
      <c r="P47" s="4">
        <f t="shared" si="6"/>
        <v>1.8648413000000004</v>
      </c>
      <c r="Q47" s="4">
        <f t="shared" si="7"/>
        <v>35.085970500000002</v>
      </c>
      <c r="R47" s="4">
        <f t="shared" si="8"/>
        <v>0</v>
      </c>
      <c r="T47" s="2">
        <f t="shared" si="9"/>
        <v>2982.9522810000003</v>
      </c>
      <c r="U47" s="2"/>
    </row>
    <row r="48" spans="1:21">
      <c r="A48">
        <v>142</v>
      </c>
      <c r="B48" t="s">
        <v>654</v>
      </c>
      <c r="C48" s="4">
        <v>58539.008000000002</v>
      </c>
      <c r="D48" s="4">
        <v>55989.623</v>
      </c>
      <c r="E48" s="4">
        <v>141452.26199999999</v>
      </c>
      <c r="F48" s="4">
        <v>38392.534</v>
      </c>
      <c r="G48" s="4">
        <v>0</v>
      </c>
      <c r="H48" s="4">
        <v>1621.8330000000001</v>
      </c>
      <c r="I48" s="4">
        <v>0.79300000000000004</v>
      </c>
      <c r="J48" s="4">
        <v>14817.763999999999</v>
      </c>
      <c r="K48" s="5"/>
      <c r="L48" s="4">
        <f t="shared" si="2"/>
        <v>641.3603336000001</v>
      </c>
      <c r="M48" s="4">
        <f t="shared" si="3"/>
        <v>360.7032681</v>
      </c>
      <c r="N48" s="4">
        <f t="shared" si="4"/>
        <v>232.2748307</v>
      </c>
      <c r="O48" s="4">
        <f t="shared" si="5"/>
        <v>0</v>
      </c>
      <c r="P48" s="4">
        <f t="shared" si="6"/>
        <v>1.1352831000000003</v>
      </c>
      <c r="Q48" s="4">
        <f t="shared" si="7"/>
        <v>1.72081E-2</v>
      </c>
      <c r="R48" s="4">
        <f t="shared" si="8"/>
        <v>82.979478400000005</v>
      </c>
      <c r="T48" s="2">
        <f t="shared" si="9"/>
        <v>1235.4909236000001</v>
      </c>
      <c r="U48" s="2"/>
    </row>
    <row r="49" spans="1:21">
      <c r="A49">
        <v>143</v>
      </c>
      <c r="B49" t="s">
        <v>655</v>
      </c>
      <c r="C49" s="4">
        <v>61762.02</v>
      </c>
      <c r="D49" s="4">
        <v>44291.758999999998</v>
      </c>
      <c r="E49" s="4">
        <v>167664.261</v>
      </c>
      <c r="F49" s="4">
        <v>37924.328000000001</v>
      </c>
      <c r="G49" s="4">
        <v>0</v>
      </c>
      <c r="H49" s="4">
        <v>2083.9369999999999</v>
      </c>
      <c r="I49" s="4">
        <v>350.99099999999999</v>
      </c>
      <c r="J49" s="4">
        <v>184.84100000000001</v>
      </c>
      <c r="K49" s="5"/>
      <c r="L49" s="4">
        <f t="shared" si="2"/>
        <v>593.90116240000009</v>
      </c>
      <c r="M49" s="4">
        <f t="shared" si="3"/>
        <v>427.54386555000002</v>
      </c>
      <c r="N49" s="4">
        <f t="shared" si="4"/>
        <v>229.4421844</v>
      </c>
      <c r="O49" s="4">
        <f t="shared" si="5"/>
        <v>0</v>
      </c>
      <c r="P49" s="4">
        <f t="shared" si="6"/>
        <v>1.4587559000000001</v>
      </c>
      <c r="Q49" s="4">
        <f t="shared" si="7"/>
        <v>7.6165047000000001</v>
      </c>
      <c r="R49" s="4">
        <f t="shared" si="8"/>
        <v>1.0351096000000002</v>
      </c>
      <c r="T49" s="2">
        <f t="shared" si="9"/>
        <v>1259.9624729500001</v>
      </c>
      <c r="U49" s="2"/>
    </row>
    <row r="50" spans="1:21">
      <c r="A50">
        <v>145</v>
      </c>
      <c r="B50" t="s">
        <v>656</v>
      </c>
      <c r="C50" s="4">
        <v>84796.635999999999</v>
      </c>
      <c r="D50" s="4">
        <v>20286.256000000001</v>
      </c>
      <c r="E50" s="4">
        <v>273380.53200000001</v>
      </c>
      <c r="F50" s="4">
        <v>6066.2380000000003</v>
      </c>
      <c r="G50" s="4">
        <v>0</v>
      </c>
      <c r="H50" s="4">
        <v>4089.5230000000001</v>
      </c>
      <c r="I50" s="4">
        <v>467.85500000000002</v>
      </c>
      <c r="J50" s="4">
        <v>9221.3959999999988</v>
      </c>
      <c r="K50" s="5"/>
      <c r="L50" s="4">
        <f t="shared" si="2"/>
        <v>588.46419520000006</v>
      </c>
      <c r="M50" s="4">
        <f t="shared" si="3"/>
        <v>697.12035660000004</v>
      </c>
      <c r="N50" s="4">
        <f t="shared" si="4"/>
        <v>36.700739900000002</v>
      </c>
      <c r="O50" s="4">
        <f t="shared" si="5"/>
        <v>0</v>
      </c>
      <c r="P50" s="4">
        <f t="shared" si="6"/>
        <v>2.8626661000000007</v>
      </c>
      <c r="Q50" s="4">
        <f t="shared" si="7"/>
        <v>10.1524535</v>
      </c>
      <c r="R50" s="4">
        <f t="shared" si="8"/>
        <v>51.639817600000001</v>
      </c>
      <c r="T50" s="2">
        <f t="shared" si="9"/>
        <v>1335.3004113000002</v>
      </c>
      <c r="U50" s="2"/>
    </row>
    <row r="51" spans="1:21">
      <c r="A51">
        <v>146</v>
      </c>
      <c r="B51" t="s">
        <v>657</v>
      </c>
      <c r="C51" s="4">
        <v>36685.906999999999</v>
      </c>
      <c r="D51" s="4">
        <v>27354.848000000002</v>
      </c>
      <c r="E51" s="4">
        <v>100067.636</v>
      </c>
      <c r="F51" s="4">
        <v>28174.101999999999</v>
      </c>
      <c r="G51" s="4">
        <v>0</v>
      </c>
      <c r="H51" s="4">
        <v>439.14</v>
      </c>
      <c r="I51" s="4">
        <v>0</v>
      </c>
      <c r="J51" s="4">
        <v>5093.21</v>
      </c>
      <c r="K51" s="5"/>
      <c r="L51" s="4">
        <f t="shared" si="2"/>
        <v>358.62822800000009</v>
      </c>
      <c r="M51" s="4">
        <f t="shared" si="3"/>
        <v>255.17247180000001</v>
      </c>
      <c r="N51" s="4">
        <f t="shared" si="4"/>
        <v>170.45331709999999</v>
      </c>
      <c r="O51" s="4">
        <f t="shared" si="5"/>
        <v>0</v>
      </c>
      <c r="P51" s="4">
        <f t="shared" si="6"/>
        <v>0.30739800000000006</v>
      </c>
      <c r="Q51" s="4">
        <f t="shared" si="7"/>
        <v>0</v>
      </c>
      <c r="R51" s="4">
        <f t="shared" si="8"/>
        <v>28.521976000000006</v>
      </c>
      <c r="T51" s="2">
        <f t="shared" si="9"/>
        <v>784.56141490000016</v>
      </c>
      <c r="U51" s="2"/>
    </row>
    <row r="52" spans="1:21">
      <c r="A52">
        <v>148</v>
      </c>
      <c r="B52" t="s">
        <v>658</v>
      </c>
      <c r="C52" s="4">
        <v>133113.97</v>
      </c>
      <c r="D52" s="4">
        <v>89552.815000000002</v>
      </c>
      <c r="E52" s="4">
        <v>141846.166</v>
      </c>
      <c r="F52" s="4">
        <v>93699.221000000005</v>
      </c>
      <c r="G52" s="4">
        <v>0</v>
      </c>
      <c r="H52" s="4">
        <v>890.88599999999997</v>
      </c>
      <c r="I52" s="4">
        <v>494.71100000000001</v>
      </c>
      <c r="J52" s="4">
        <v>1862.444</v>
      </c>
      <c r="K52" s="5"/>
      <c r="L52" s="4">
        <f t="shared" si="2"/>
        <v>1246.9339960000002</v>
      </c>
      <c r="M52" s="4">
        <f t="shared" si="3"/>
        <v>361.7077233</v>
      </c>
      <c r="N52" s="4">
        <f t="shared" si="4"/>
        <v>566.88028704999999</v>
      </c>
      <c r="O52" s="4">
        <f t="shared" si="5"/>
        <v>0</v>
      </c>
      <c r="P52" s="4">
        <f t="shared" si="6"/>
        <v>0.62362020000000007</v>
      </c>
      <c r="Q52" s="4">
        <f t="shared" si="7"/>
        <v>10.7352287</v>
      </c>
      <c r="R52" s="4">
        <f t="shared" si="8"/>
        <v>10.429686400000001</v>
      </c>
      <c r="T52" s="2">
        <f t="shared" si="9"/>
        <v>2186.88085525</v>
      </c>
      <c r="U52" s="2"/>
    </row>
    <row r="53" spans="1:21">
      <c r="A53">
        <v>149</v>
      </c>
      <c r="B53" t="s">
        <v>659</v>
      </c>
      <c r="C53" s="4">
        <v>30237.241999999998</v>
      </c>
      <c r="D53" s="4">
        <v>96677.459000000003</v>
      </c>
      <c r="E53" s="4">
        <v>134895.19500000001</v>
      </c>
      <c r="F53" s="4">
        <v>45991.478999999999</v>
      </c>
      <c r="G53" s="4">
        <v>0</v>
      </c>
      <c r="H53" s="4">
        <v>704.46199999999999</v>
      </c>
      <c r="I53" s="4">
        <v>84.510999999999996</v>
      </c>
      <c r="J53" s="4">
        <v>0</v>
      </c>
      <c r="K53" s="5"/>
      <c r="L53" s="4">
        <f t="shared" si="2"/>
        <v>710.72232560000009</v>
      </c>
      <c r="M53" s="4">
        <f t="shared" si="3"/>
        <v>343.98274725000005</v>
      </c>
      <c r="N53" s="4">
        <f t="shared" si="4"/>
        <v>278.24844795000001</v>
      </c>
      <c r="O53" s="4">
        <f t="shared" si="5"/>
        <v>0</v>
      </c>
      <c r="P53" s="4">
        <f t="shared" si="6"/>
        <v>0.49312340000000005</v>
      </c>
      <c r="Q53" s="4">
        <f t="shared" si="7"/>
        <v>1.8338886999999999</v>
      </c>
      <c r="R53" s="4">
        <f t="shared" si="8"/>
        <v>0</v>
      </c>
      <c r="T53" s="2">
        <f t="shared" si="9"/>
        <v>1335.2805329000003</v>
      </c>
      <c r="U53" s="2"/>
    </row>
    <row r="54" spans="1:21">
      <c r="A54">
        <v>151</v>
      </c>
      <c r="B54" t="s">
        <v>660</v>
      </c>
      <c r="C54" s="4">
        <v>21922.281999999999</v>
      </c>
      <c r="D54" s="4">
        <v>4879.3649999999998</v>
      </c>
      <c r="E54" s="4">
        <v>44636.214999999997</v>
      </c>
      <c r="F54" s="4">
        <v>6304.9380000000001</v>
      </c>
      <c r="G54" s="4">
        <v>0</v>
      </c>
      <c r="H54" s="4">
        <v>905.68600000000004</v>
      </c>
      <c r="I54" s="4">
        <v>0</v>
      </c>
      <c r="J54" s="4">
        <v>15529.370999999999</v>
      </c>
      <c r="K54" s="5"/>
      <c r="L54" s="4">
        <f t="shared" si="2"/>
        <v>150.08922319999999</v>
      </c>
      <c r="M54" s="4">
        <f t="shared" si="3"/>
        <v>113.82234825</v>
      </c>
      <c r="N54" s="4">
        <f t="shared" si="4"/>
        <v>38.144874899999998</v>
      </c>
      <c r="O54" s="4">
        <f t="shared" si="5"/>
        <v>0</v>
      </c>
      <c r="P54" s="4">
        <f t="shared" si="6"/>
        <v>0.6339802000000001</v>
      </c>
      <c r="Q54" s="4">
        <f t="shared" si="7"/>
        <v>0</v>
      </c>
      <c r="R54" s="4">
        <f t="shared" si="8"/>
        <v>86.964477600000009</v>
      </c>
      <c r="T54" s="2">
        <f t="shared" si="9"/>
        <v>302.69042654999998</v>
      </c>
      <c r="U54" s="2"/>
    </row>
    <row r="55" spans="1:21">
      <c r="A55">
        <v>152</v>
      </c>
      <c r="B55" t="s">
        <v>661</v>
      </c>
      <c r="C55" s="4">
        <v>26430.571</v>
      </c>
      <c r="D55" s="4">
        <v>9338.4840000000004</v>
      </c>
      <c r="E55" s="4">
        <v>90272.467000000004</v>
      </c>
      <c r="F55" s="4">
        <v>3837.6819999999998</v>
      </c>
      <c r="G55" s="4">
        <v>0</v>
      </c>
      <c r="H55" s="4">
        <v>635.66800000000001</v>
      </c>
      <c r="I55" s="4">
        <v>0</v>
      </c>
      <c r="J55" s="4">
        <v>0</v>
      </c>
      <c r="K55" s="5"/>
      <c r="L55" s="4">
        <f t="shared" si="2"/>
        <v>200.30670800000004</v>
      </c>
      <c r="M55" s="4">
        <f t="shared" si="3"/>
        <v>230.19479085000003</v>
      </c>
      <c r="N55" s="4">
        <f t="shared" si="4"/>
        <v>23.217976099999998</v>
      </c>
      <c r="O55" s="4">
        <f t="shared" si="5"/>
        <v>0</v>
      </c>
      <c r="P55" s="4">
        <f t="shared" si="6"/>
        <v>0.44496760000000007</v>
      </c>
      <c r="Q55" s="4">
        <f t="shared" si="7"/>
        <v>0</v>
      </c>
      <c r="R55" s="4">
        <f t="shared" si="8"/>
        <v>0</v>
      </c>
      <c r="T55" s="2">
        <f t="shared" si="9"/>
        <v>454.16444255000005</v>
      </c>
      <c r="U55" s="2"/>
    </row>
    <row r="56" spans="1:21">
      <c r="A56">
        <v>153</v>
      </c>
      <c r="B56" t="s">
        <v>662</v>
      </c>
      <c r="C56" s="4">
        <v>334931.255</v>
      </c>
      <c r="D56" s="4">
        <v>101810.182</v>
      </c>
      <c r="E56" s="4">
        <v>542893.29500000004</v>
      </c>
      <c r="F56" s="4">
        <v>18039.614000000001</v>
      </c>
      <c r="G56" s="4">
        <v>0</v>
      </c>
      <c r="H56" s="4">
        <v>6894.4939999999997</v>
      </c>
      <c r="I56" s="4">
        <v>0</v>
      </c>
      <c r="J56" s="4">
        <v>51343.697</v>
      </c>
      <c r="K56" s="5"/>
      <c r="L56" s="4">
        <f t="shared" si="2"/>
        <v>2445.7520472000006</v>
      </c>
      <c r="M56" s="4">
        <f t="shared" si="3"/>
        <v>1384.3779022500003</v>
      </c>
      <c r="N56" s="4">
        <f t="shared" si="4"/>
        <v>109.13966470000001</v>
      </c>
      <c r="O56" s="4">
        <f t="shared" si="5"/>
        <v>0</v>
      </c>
      <c r="P56" s="4">
        <f t="shared" si="6"/>
        <v>4.8261458000000008</v>
      </c>
      <c r="Q56" s="4">
        <f t="shared" si="7"/>
        <v>0</v>
      </c>
      <c r="R56" s="4">
        <f t="shared" si="8"/>
        <v>287.52470320000003</v>
      </c>
      <c r="T56" s="2">
        <f t="shared" si="9"/>
        <v>3944.0957599500011</v>
      </c>
      <c r="U56" s="2"/>
    </row>
    <row r="57" spans="1:21">
      <c r="A57">
        <v>165</v>
      </c>
      <c r="B57" t="s">
        <v>663</v>
      </c>
      <c r="C57" s="4">
        <v>117408.22900000001</v>
      </c>
      <c r="D57" s="4">
        <v>57286.728000000003</v>
      </c>
      <c r="E57" s="4">
        <v>350939.75</v>
      </c>
      <c r="F57" s="4">
        <v>25536.292000000001</v>
      </c>
      <c r="G57" s="4">
        <v>0</v>
      </c>
      <c r="H57" s="4">
        <v>13433.035</v>
      </c>
      <c r="I57" s="4">
        <v>1176.3420000000001</v>
      </c>
      <c r="J57" s="4">
        <v>0</v>
      </c>
      <c r="K57" s="5"/>
      <c r="L57" s="4">
        <f t="shared" si="2"/>
        <v>978.29175920000012</v>
      </c>
      <c r="M57" s="4">
        <f t="shared" si="3"/>
        <v>894.89636250000001</v>
      </c>
      <c r="N57" s="4">
        <f t="shared" si="4"/>
        <v>154.49456660000001</v>
      </c>
      <c r="O57" s="4">
        <f t="shared" si="5"/>
        <v>0</v>
      </c>
      <c r="P57" s="4">
        <f t="shared" si="6"/>
        <v>9.4031245000000006</v>
      </c>
      <c r="Q57" s="4">
        <f t="shared" si="7"/>
        <v>25.526621400000003</v>
      </c>
      <c r="R57" s="4">
        <f t="shared" si="8"/>
        <v>0</v>
      </c>
      <c r="T57" s="2">
        <f t="shared" si="9"/>
        <v>2062.6124342000003</v>
      </c>
      <c r="U57" s="2"/>
    </row>
    <row r="58" spans="1:21">
      <c r="A58">
        <v>167</v>
      </c>
      <c r="B58" t="s">
        <v>664</v>
      </c>
      <c r="C58" s="4">
        <v>870048.30100000009</v>
      </c>
      <c r="D58" s="4">
        <v>303218.83</v>
      </c>
      <c r="E58" s="4">
        <v>1860058.561</v>
      </c>
      <c r="F58" s="4">
        <v>46281.135000000002</v>
      </c>
      <c r="G58" s="4">
        <v>0</v>
      </c>
      <c r="H58" s="4">
        <v>2550.3339999999998</v>
      </c>
      <c r="I58" s="4">
        <v>0</v>
      </c>
      <c r="J58" s="4">
        <v>34842.494999999995</v>
      </c>
      <c r="K58" s="5"/>
      <c r="L58" s="4">
        <f t="shared" si="2"/>
        <v>6570.2959336000013</v>
      </c>
      <c r="M58" s="4">
        <f t="shared" si="3"/>
        <v>4743.1493305500007</v>
      </c>
      <c r="N58" s="4">
        <f t="shared" si="4"/>
        <v>280.00086675</v>
      </c>
      <c r="O58" s="4">
        <f t="shared" si="5"/>
        <v>0</v>
      </c>
      <c r="P58" s="4">
        <f t="shared" si="6"/>
        <v>1.7852338000000001</v>
      </c>
      <c r="Q58" s="4">
        <f t="shared" si="7"/>
        <v>0</v>
      </c>
      <c r="R58" s="4">
        <f t="shared" si="8"/>
        <v>195.11797200000001</v>
      </c>
      <c r="T58" s="2">
        <f t="shared" si="9"/>
        <v>11595.231364700003</v>
      </c>
      <c r="U58" s="2"/>
    </row>
    <row r="59" spans="1:21">
      <c r="A59">
        <v>169</v>
      </c>
      <c r="B59" t="s">
        <v>665</v>
      </c>
      <c r="C59" s="4">
        <v>40010.385000000002</v>
      </c>
      <c r="D59" s="4">
        <v>9712.2019999999993</v>
      </c>
      <c r="E59" s="4">
        <v>100451.181</v>
      </c>
      <c r="F59" s="4">
        <v>4662.9399999999996</v>
      </c>
      <c r="G59" s="4">
        <v>0</v>
      </c>
      <c r="H59" s="4">
        <v>54.67</v>
      </c>
      <c r="I59" s="4">
        <v>0</v>
      </c>
      <c r="J59" s="4">
        <v>4295.3900000000003</v>
      </c>
      <c r="K59" s="5"/>
      <c r="L59" s="4">
        <f t="shared" si="2"/>
        <v>278.44648720000004</v>
      </c>
      <c r="M59" s="4">
        <f t="shared" si="3"/>
        <v>256.15051155000003</v>
      </c>
      <c r="N59" s="4">
        <f t="shared" si="4"/>
        <v>28.210786999999996</v>
      </c>
      <c r="O59" s="4">
        <f t="shared" si="5"/>
        <v>0</v>
      </c>
      <c r="P59" s="4">
        <f t="shared" si="6"/>
        <v>3.8269000000000004E-2</v>
      </c>
      <c r="Q59" s="4">
        <f t="shared" si="7"/>
        <v>0</v>
      </c>
      <c r="R59" s="4">
        <f t="shared" si="8"/>
        <v>24.054184000000006</v>
      </c>
      <c r="T59" s="2">
        <f t="shared" si="9"/>
        <v>562.84605475000001</v>
      </c>
      <c r="U59" s="2"/>
    </row>
    <row r="60" spans="1:21">
      <c r="A60">
        <v>171</v>
      </c>
      <c r="B60" t="s">
        <v>666</v>
      </c>
      <c r="C60" s="4">
        <v>27381.802</v>
      </c>
      <c r="D60" s="4">
        <v>18915.182000000001</v>
      </c>
      <c r="E60" s="4">
        <v>102730.118</v>
      </c>
      <c r="F60" s="4">
        <v>16452.522000000001</v>
      </c>
      <c r="G60" s="4">
        <v>0</v>
      </c>
      <c r="H60" s="4">
        <v>214.964</v>
      </c>
      <c r="I60" s="4">
        <v>0</v>
      </c>
      <c r="J60" s="4">
        <v>634.33299999999997</v>
      </c>
      <c r="K60" s="5"/>
      <c r="L60" s="4">
        <f t="shared" si="2"/>
        <v>259.26311040000002</v>
      </c>
      <c r="M60" s="4">
        <f t="shared" si="3"/>
        <v>261.96180090000001</v>
      </c>
      <c r="N60" s="4">
        <f t="shared" si="4"/>
        <v>99.537758100000005</v>
      </c>
      <c r="O60" s="4">
        <f t="shared" si="5"/>
        <v>0</v>
      </c>
      <c r="P60" s="4">
        <f t="shared" si="6"/>
        <v>0.15047480000000002</v>
      </c>
      <c r="Q60" s="4">
        <f t="shared" si="7"/>
        <v>0</v>
      </c>
      <c r="R60" s="4">
        <f t="shared" si="8"/>
        <v>3.5522648000000006</v>
      </c>
      <c r="T60" s="2">
        <f t="shared" si="9"/>
        <v>620.91314420000003</v>
      </c>
      <c r="U60" s="2"/>
    </row>
    <row r="61" spans="1:21">
      <c r="A61">
        <v>172</v>
      </c>
      <c r="B61" t="s">
        <v>667</v>
      </c>
      <c r="C61" s="4">
        <v>29638.876</v>
      </c>
      <c r="D61" s="4">
        <v>36181.447999999997</v>
      </c>
      <c r="E61" s="4">
        <v>101229.341</v>
      </c>
      <c r="F61" s="4">
        <v>38901.421000000002</v>
      </c>
      <c r="G61" s="4">
        <v>0</v>
      </c>
      <c r="H61" s="4">
        <v>618.23699999999997</v>
      </c>
      <c r="I61" s="4">
        <v>0</v>
      </c>
      <c r="J61" s="4">
        <v>0</v>
      </c>
      <c r="K61" s="5"/>
      <c r="L61" s="4">
        <f t="shared" si="2"/>
        <v>368.59381440000004</v>
      </c>
      <c r="M61" s="4">
        <f t="shared" si="3"/>
        <v>258.13481955000003</v>
      </c>
      <c r="N61" s="4">
        <f t="shared" si="4"/>
        <v>235.35359705000002</v>
      </c>
      <c r="O61" s="4">
        <f t="shared" si="5"/>
        <v>0</v>
      </c>
      <c r="P61" s="4">
        <f t="shared" si="6"/>
        <v>0.43276590000000004</v>
      </c>
      <c r="Q61" s="4">
        <f t="shared" si="7"/>
        <v>0</v>
      </c>
      <c r="R61" s="4">
        <f t="shared" si="8"/>
        <v>0</v>
      </c>
      <c r="T61" s="2">
        <f t="shared" si="9"/>
        <v>862.51499690000014</v>
      </c>
      <c r="U61" s="2"/>
    </row>
    <row r="62" spans="1:21">
      <c r="A62">
        <v>176</v>
      </c>
      <c r="B62" t="s">
        <v>668</v>
      </c>
      <c r="C62" s="4">
        <v>27279.532999999999</v>
      </c>
      <c r="D62" s="4">
        <v>27691.482</v>
      </c>
      <c r="E62" s="4">
        <v>92721.24</v>
      </c>
      <c r="F62" s="4">
        <v>30226.058000000001</v>
      </c>
      <c r="G62" s="4">
        <v>0</v>
      </c>
      <c r="H62" s="4">
        <v>1538.674</v>
      </c>
      <c r="I62" s="4">
        <v>0</v>
      </c>
      <c r="J62" s="4">
        <v>0</v>
      </c>
      <c r="K62" s="5"/>
      <c r="L62" s="4">
        <f t="shared" si="2"/>
        <v>307.83768400000002</v>
      </c>
      <c r="M62" s="4">
        <f t="shared" si="3"/>
        <v>236.43916200000004</v>
      </c>
      <c r="N62" s="4">
        <f t="shared" si="4"/>
        <v>182.8676509</v>
      </c>
      <c r="O62" s="4">
        <f t="shared" si="5"/>
        <v>0</v>
      </c>
      <c r="P62" s="4">
        <f t="shared" si="6"/>
        <v>1.0770718000000001</v>
      </c>
      <c r="Q62" s="4">
        <f t="shared" si="7"/>
        <v>0</v>
      </c>
      <c r="R62" s="4">
        <f t="shared" si="8"/>
        <v>0</v>
      </c>
      <c r="T62" s="2">
        <f t="shared" si="9"/>
        <v>728.22156870000015</v>
      </c>
      <c r="U62" s="2"/>
    </row>
    <row r="63" spans="1:21">
      <c r="A63">
        <v>177</v>
      </c>
      <c r="B63" t="s">
        <v>669</v>
      </c>
      <c r="C63" s="4">
        <v>16795.61</v>
      </c>
      <c r="D63" s="4">
        <v>6638.69</v>
      </c>
      <c r="E63" s="4">
        <v>41396.483</v>
      </c>
      <c r="F63" s="4">
        <v>8717.5949999999993</v>
      </c>
      <c r="G63" s="4">
        <v>0</v>
      </c>
      <c r="H63" s="4">
        <v>747.92399999999998</v>
      </c>
      <c r="I63" s="4">
        <v>0</v>
      </c>
      <c r="J63" s="4">
        <v>0</v>
      </c>
      <c r="K63" s="5"/>
      <c r="L63" s="4">
        <f t="shared" si="2"/>
        <v>131.23208000000002</v>
      </c>
      <c r="M63" s="4">
        <f t="shared" si="3"/>
        <v>105.56103165</v>
      </c>
      <c r="N63" s="4">
        <f t="shared" si="4"/>
        <v>52.741449749999994</v>
      </c>
      <c r="O63" s="4">
        <f t="shared" si="5"/>
        <v>0</v>
      </c>
      <c r="P63" s="4">
        <f t="shared" si="6"/>
        <v>0.52354680000000009</v>
      </c>
      <c r="Q63" s="4">
        <f t="shared" si="7"/>
        <v>0</v>
      </c>
      <c r="R63" s="4">
        <f t="shared" si="8"/>
        <v>0</v>
      </c>
      <c r="T63" s="2">
        <f t="shared" si="9"/>
        <v>290.05810820000005</v>
      </c>
      <c r="U63" s="2"/>
    </row>
    <row r="64" spans="1:21">
      <c r="A64">
        <v>178</v>
      </c>
      <c r="B64" t="s">
        <v>670</v>
      </c>
      <c r="C64" s="4">
        <v>39822.993999999999</v>
      </c>
      <c r="D64" s="4">
        <v>36970.038999999997</v>
      </c>
      <c r="E64" s="4">
        <v>130361.951</v>
      </c>
      <c r="F64" s="4">
        <v>32816.999000000003</v>
      </c>
      <c r="G64" s="4">
        <v>0</v>
      </c>
      <c r="H64" s="4">
        <v>1799.538</v>
      </c>
      <c r="I64" s="4">
        <v>329.00400000000002</v>
      </c>
      <c r="J64" s="4">
        <v>0</v>
      </c>
      <c r="K64" s="5"/>
      <c r="L64" s="4">
        <f t="shared" si="2"/>
        <v>430.04098480000005</v>
      </c>
      <c r="M64" s="4">
        <f t="shared" si="3"/>
        <v>332.42297505000005</v>
      </c>
      <c r="N64" s="4">
        <f t="shared" si="4"/>
        <v>198.54284395000002</v>
      </c>
      <c r="O64" s="4">
        <f t="shared" si="5"/>
        <v>0</v>
      </c>
      <c r="P64" s="4">
        <f t="shared" si="6"/>
        <v>1.2596766000000001</v>
      </c>
      <c r="Q64" s="4">
        <f t="shared" si="7"/>
        <v>7.1393868000000005</v>
      </c>
      <c r="R64" s="4">
        <f t="shared" si="8"/>
        <v>0</v>
      </c>
      <c r="T64" s="2">
        <f t="shared" si="9"/>
        <v>969.4058672000001</v>
      </c>
      <c r="U64" s="2"/>
    </row>
    <row r="65" spans="1:21">
      <c r="A65">
        <v>179</v>
      </c>
      <c r="B65" t="s">
        <v>671</v>
      </c>
      <c r="C65" s="4">
        <v>1636978.4080000001</v>
      </c>
      <c r="D65" s="4">
        <v>887714.03200000001</v>
      </c>
      <c r="E65" s="4">
        <v>3566914.38</v>
      </c>
      <c r="F65" s="4">
        <v>52351.133999999998</v>
      </c>
      <c r="G65" s="4">
        <v>0</v>
      </c>
      <c r="H65" s="4">
        <v>94583.745999999999</v>
      </c>
      <c r="I65" s="4">
        <v>8318.4210000000003</v>
      </c>
      <c r="J65" s="4">
        <v>7.7779999999999996</v>
      </c>
      <c r="K65" s="5"/>
      <c r="L65" s="4">
        <f t="shared" si="2"/>
        <v>14138.277664000001</v>
      </c>
      <c r="M65" s="4">
        <f t="shared" si="3"/>
        <v>9095.6316690000003</v>
      </c>
      <c r="N65" s="4">
        <f t="shared" si="4"/>
        <v>316.72436069999998</v>
      </c>
      <c r="O65" s="4">
        <f t="shared" si="5"/>
        <v>0</v>
      </c>
      <c r="P65" s="4">
        <f t="shared" si="6"/>
        <v>66.208622200000008</v>
      </c>
      <c r="Q65" s="4">
        <f t="shared" si="7"/>
        <v>180.50973570000002</v>
      </c>
      <c r="R65" s="4">
        <f t="shared" si="8"/>
        <v>4.3556800000000007E-2</v>
      </c>
      <c r="T65" s="2">
        <f t="shared" si="9"/>
        <v>23797.352051600003</v>
      </c>
      <c r="U65" s="2"/>
    </row>
    <row r="66" spans="1:21">
      <c r="A66">
        <v>181</v>
      </c>
      <c r="B66" t="s">
        <v>672</v>
      </c>
      <c r="C66" s="4">
        <v>11457.504999999999</v>
      </c>
      <c r="D66" s="4">
        <v>5936.6329999999998</v>
      </c>
      <c r="E66" s="4">
        <v>37460.506999999998</v>
      </c>
      <c r="F66" s="4">
        <v>7991.1880000000001</v>
      </c>
      <c r="G66" s="4">
        <v>0</v>
      </c>
      <c r="H66" s="4">
        <v>1516.558</v>
      </c>
      <c r="I66" s="4">
        <v>68.210999999999999</v>
      </c>
      <c r="J66" s="4">
        <v>10246.063</v>
      </c>
      <c r="K66" s="5"/>
      <c r="L66" s="4">
        <f t="shared" si="2"/>
        <v>97.407172800000012</v>
      </c>
      <c r="M66" s="4">
        <f t="shared" si="3"/>
        <v>95.524292849999995</v>
      </c>
      <c r="N66" s="4">
        <f t="shared" si="4"/>
        <v>48.3466874</v>
      </c>
      <c r="O66" s="4">
        <f t="shared" si="5"/>
        <v>0</v>
      </c>
      <c r="P66" s="4">
        <f t="shared" si="6"/>
        <v>1.0615906000000002</v>
      </c>
      <c r="Q66" s="4">
        <f t="shared" si="7"/>
        <v>1.4801787</v>
      </c>
      <c r="R66" s="4">
        <f t="shared" si="8"/>
        <v>57.37795280000001</v>
      </c>
      <c r="T66" s="2">
        <f t="shared" si="9"/>
        <v>243.81992235000001</v>
      </c>
      <c r="U66" s="2"/>
    </row>
    <row r="67" spans="1:21">
      <c r="A67">
        <v>182</v>
      </c>
      <c r="B67" t="s">
        <v>673</v>
      </c>
      <c r="C67" s="4">
        <v>210827.818</v>
      </c>
      <c r="D67" s="4">
        <v>110864.713</v>
      </c>
      <c r="E67" s="4">
        <v>448764.18199999997</v>
      </c>
      <c r="F67" s="4">
        <v>67164.152000000002</v>
      </c>
      <c r="G67" s="4">
        <v>0</v>
      </c>
      <c r="H67" s="4">
        <v>2134.2359999999999</v>
      </c>
      <c r="I67" s="4">
        <v>1844.809</v>
      </c>
      <c r="J67" s="4">
        <v>2479.0729999999999</v>
      </c>
      <c r="K67" s="5"/>
      <c r="L67" s="4">
        <f t="shared" si="2"/>
        <v>1801.4781736000004</v>
      </c>
      <c r="M67" s="4">
        <f t="shared" si="3"/>
        <v>1144.3486641</v>
      </c>
      <c r="N67" s="4">
        <f t="shared" si="4"/>
        <v>406.34311960000002</v>
      </c>
      <c r="O67" s="4">
        <f t="shared" si="5"/>
        <v>0</v>
      </c>
      <c r="P67" s="4">
        <f t="shared" si="6"/>
        <v>1.4939652000000001</v>
      </c>
      <c r="Q67" s="4">
        <f t="shared" si="7"/>
        <v>40.032355299999999</v>
      </c>
      <c r="R67" s="4">
        <f t="shared" si="8"/>
        <v>13.882808800000001</v>
      </c>
      <c r="T67" s="2">
        <f t="shared" si="9"/>
        <v>3393.6962778000002</v>
      </c>
      <c r="U67" s="2"/>
    </row>
    <row r="68" spans="1:21">
      <c r="A68">
        <v>186</v>
      </c>
      <c r="B68" t="s">
        <v>674</v>
      </c>
      <c r="C68" s="4">
        <v>328540.49599999998</v>
      </c>
      <c r="D68" s="4">
        <v>364991.33799999999</v>
      </c>
      <c r="E68" s="4">
        <v>1052594.044</v>
      </c>
      <c r="F68" s="4">
        <v>1061.8969999999999</v>
      </c>
      <c r="G68" s="4">
        <v>0</v>
      </c>
      <c r="H68" s="4">
        <v>22240.129000000001</v>
      </c>
      <c r="I68" s="4">
        <v>10712.031000000001</v>
      </c>
      <c r="J68" s="4">
        <v>0</v>
      </c>
      <c r="K68" s="5"/>
      <c r="L68" s="4">
        <f t="shared" si="2"/>
        <v>3883.7782704000006</v>
      </c>
      <c r="M68" s="4">
        <f t="shared" si="3"/>
        <v>2684.1148122</v>
      </c>
      <c r="N68" s="4">
        <f t="shared" si="4"/>
        <v>6.4244768499999996</v>
      </c>
      <c r="O68" s="4">
        <f t="shared" si="5"/>
        <v>0</v>
      </c>
      <c r="P68" s="4">
        <f t="shared" si="6"/>
        <v>15.568090300000003</v>
      </c>
      <c r="Q68" s="4">
        <f t="shared" si="7"/>
        <v>232.45107270000003</v>
      </c>
      <c r="R68" s="4">
        <f t="shared" si="8"/>
        <v>0</v>
      </c>
      <c r="T68" s="2">
        <f t="shared" si="9"/>
        <v>6822.3367224500007</v>
      </c>
      <c r="U68" s="2"/>
    </row>
    <row r="69" spans="1:21">
      <c r="A69">
        <v>202</v>
      </c>
      <c r="B69" t="s">
        <v>675</v>
      </c>
      <c r="C69" s="4">
        <v>204059.10199999998</v>
      </c>
      <c r="D69" s="4">
        <v>198295.30900000001</v>
      </c>
      <c r="E69" s="4">
        <v>870212.88500000001</v>
      </c>
      <c r="F69" s="4">
        <v>13870.241</v>
      </c>
      <c r="G69" s="4">
        <v>0</v>
      </c>
      <c r="H69" s="4">
        <v>2877.2629999999999</v>
      </c>
      <c r="I69" s="4">
        <v>6940.875</v>
      </c>
      <c r="J69" s="4">
        <v>1.1619999999999999</v>
      </c>
      <c r="K69" s="5"/>
      <c r="L69" s="4">
        <f t="shared" si="2"/>
        <v>2253.1847016000002</v>
      </c>
      <c r="M69" s="4">
        <f t="shared" si="3"/>
        <v>2219.0428567500003</v>
      </c>
      <c r="N69" s="4">
        <f t="shared" si="4"/>
        <v>83.914958049999996</v>
      </c>
      <c r="O69" s="4">
        <f t="shared" si="5"/>
        <v>0</v>
      </c>
      <c r="P69" s="4">
        <f t="shared" si="6"/>
        <v>2.0140841000000003</v>
      </c>
      <c r="Q69" s="4">
        <f t="shared" si="7"/>
        <v>150.61698749999999</v>
      </c>
      <c r="R69" s="4">
        <f t="shared" si="8"/>
        <v>6.5072000000000003E-3</v>
      </c>
      <c r="T69" s="2">
        <f t="shared" si="9"/>
        <v>4708.773588</v>
      </c>
      <c r="U69" s="2"/>
    </row>
    <row r="70" spans="1:21">
      <c r="A70">
        <v>204</v>
      </c>
      <c r="B70" t="s">
        <v>676</v>
      </c>
      <c r="C70" s="4">
        <v>18087.023000000001</v>
      </c>
      <c r="D70" s="4">
        <v>11563.450999999999</v>
      </c>
      <c r="E70" s="4">
        <v>66832.642999999996</v>
      </c>
      <c r="F70" s="4">
        <v>18590.59</v>
      </c>
      <c r="G70" s="4">
        <v>0</v>
      </c>
      <c r="H70" s="4">
        <v>1050.2470000000001</v>
      </c>
      <c r="I70" s="4">
        <v>0</v>
      </c>
      <c r="J70" s="4">
        <v>0</v>
      </c>
      <c r="K70" s="5"/>
      <c r="L70" s="4">
        <f t="shared" si="2"/>
        <v>166.04265440000003</v>
      </c>
      <c r="M70" s="4">
        <f t="shared" si="3"/>
        <v>170.42323965</v>
      </c>
      <c r="N70" s="4">
        <f t="shared" si="4"/>
        <v>112.47306949999999</v>
      </c>
      <c r="O70" s="4">
        <f t="shared" si="5"/>
        <v>0</v>
      </c>
      <c r="P70" s="4">
        <f t="shared" si="6"/>
        <v>0.73517290000000013</v>
      </c>
      <c r="Q70" s="4">
        <f t="shared" si="7"/>
        <v>0</v>
      </c>
      <c r="R70" s="4">
        <f t="shared" si="8"/>
        <v>0</v>
      </c>
      <c r="T70" s="2">
        <f t="shared" si="9"/>
        <v>449.67413645000005</v>
      </c>
      <c r="U70" s="2"/>
    </row>
    <row r="71" spans="1:21">
      <c r="A71">
        <v>205</v>
      </c>
      <c r="B71" t="s">
        <v>677</v>
      </c>
      <c r="C71" s="4">
        <v>364690.47500000003</v>
      </c>
      <c r="D71" s="4">
        <v>128033.039</v>
      </c>
      <c r="E71" s="4">
        <v>806094.41799999995</v>
      </c>
      <c r="F71" s="4">
        <v>24976.311000000002</v>
      </c>
      <c r="G71" s="4">
        <v>0</v>
      </c>
      <c r="H71" s="4">
        <v>4969.4160000000002</v>
      </c>
      <c r="I71" s="4">
        <v>1521.893</v>
      </c>
      <c r="J71" s="4">
        <v>28793.014000000003</v>
      </c>
      <c r="K71" s="5"/>
      <c r="L71" s="4">
        <f t="shared" si="2"/>
        <v>2759.2516784000004</v>
      </c>
      <c r="M71" s="4">
        <f t="shared" si="3"/>
        <v>2055.5407659000002</v>
      </c>
      <c r="N71" s="4">
        <f t="shared" si="4"/>
        <v>151.10668155000002</v>
      </c>
      <c r="O71" s="4">
        <f t="shared" si="5"/>
        <v>0</v>
      </c>
      <c r="P71" s="4">
        <f t="shared" si="6"/>
        <v>3.4785912000000008</v>
      </c>
      <c r="Q71" s="4">
        <f t="shared" si="7"/>
        <v>33.025078100000002</v>
      </c>
      <c r="R71" s="4">
        <f t="shared" si="8"/>
        <v>161.24087840000004</v>
      </c>
      <c r="T71" s="2">
        <f t="shared" si="9"/>
        <v>5002.4027951500011</v>
      </c>
      <c r="U71" s="2"/>
    </row>
    <row r="72" spans="1:21">
      <c r="A72">
        <v>208</v>
      </c>
      <c r="B72" t="s">
        <v>678</v>
      </c>
      <c r="C72" s="4">
        <v>171379.215</v>
      </c>
      <c r="D72" s="4">
        <v>36259.262000000002</v>
      </c>
      <c r="E72" s="4">
        <v>263811.33500000002</v>
      </c>
      <c r="F72" s="4">
        <v>42861.51</v>
      </c>
      <c r="G72" s="4">
        <v>0</v>
      </c>
      <c r="H72" s="4">
        <v>2533.5129999999999</v>
      </c>
      <c r="I72" s="4">
        <v>0</v>
      </c>
      <c r="J72" s="4">
        <v>50879.431000000004</v>
      </c>
      <c r="K72" s="5"/>
      <c r="L72" s="4">
        <f t="shared" si="2"/>
        <v>1162.7754712000003</v>
      </c>
      <c r="M72" s="4">
        <f t="shared" si="3"/>
        <v>672.71890425000015</v>
      </c>
      <c r="N72" s="4">
        <f t="shared" si="4"/>
        <v>259.31213550000001</v>
      </c>
      <c r="O72" s="4">
        <f t="shared" si="5"/>
        <v>0</v>
      </c>
      <c r="P72" s="4">
        <f t="shared" si="6"/>
        <v>1.7734591000000002</v>
      </c>
      <c r="Q72" s="4">
        <f t="shared" si="7"/>
        <v>0</v>
      </c>
      <c r="R72" s="4">
        <f t="shared" si="8"/>
        <v>284.92481360000005</v>
      </c>
      <c r="T72" s="2">
        <f t="shared" si="9"/>
        <v>2096.5799700500002</v>
      </c>
      <c r="U72" s="2"/>
    </row>
    <row r="73" spans="1:21">
      <c r="A73">
        <v>211</v>
      </c>
      <c r="B73" t="s">
        <v>679</v>
      </c>
      <c r="C73" s="4">
        <v>181068.962</v>
      </c>
      <c r="D73" s="4">
        <v>228678.62599999999</v>
      </c>
      <c r="E73" s="4">
        <v>770530.49800000002</v>
      </c>
      <c r="F73" s="4">
        <v>60266.360999999997</v>
      </c>
      <c r="G73" s="4">
        <v>0</v>
      </c>
      <c r="H73" s="4">
        <v>14909.290999999999</v>
      </c>
      <c r="I73" s="4">
        <v>9786.2440000000006</v>
      </c>
      <c r="J73" s="4">
        <v>0</v>
      </c>
      <c r="K73" s="5"/>
      <c r="L73" s="4">
        <f t="shared" ref="L73:L136" si="10">0.5*(C73+D73)*($L$7/100)</f>
        <v>2294.5864928000001</v>
      </c>
      <c r="M73" s="4">
        <f t="shared" si="3"/>
        <v>1964.8527699000001</v>
      </c>
      <c r="N73" s="4">
        <f t="shared" si="4"/>
        <v>364.61148404999994</v>
      </c>
      <c r="O73" s="4">
        <f t="shared" si="5"/>
        <v>0</v>
      </c>
      <c r="P73" s="4">
        <f t="shared" si="6"/>
        <v>10.436503700000001</v>
      </c>
      <c r="Q73" s="4">
        <f t="shared" si="7"/>
        <v>212.36149480000003</v>
      </c>
      <c r="R73" s="4">
        <f t="shared" si="8"/>
        <v>0</v>
      </c>
      <c r="T73" s="2">
        <f t="shared" si="9"/>
        <v>4846.8487452499994</v>
      </c>
      <c r="U73" s="2"/>
    </row>
    <row r="74" spans="1:21">
      <c r="A74">
        <v>213</v>
      </c>
      <c r="B74" t="s">
        <v>680</v>
      </c>
      <c r="C74" s="4">
        <v>30064.489000000001</v>
      </c>
      <c r="D74" s="4">
        <v>50437.750999999997</v>
      </c>
      <c r="E74" s="4">
        <v>124350.765</v>
      </c>
      <c r="F74" s="4">
        <v>56134.417000000001</v>
      </c>
      <c r="G74" s="4">
        <v>0</v>
      </c>
      <c r="H74" s="4">
        <v>570.697</v>
      </c>
      <c r="I74" s="4">
        <v>1.5840000000000001</v>
      </c>
      <c r="J74" s="4">
        <v>0</v>
      </c>
      <c r="K74" s="5"/>
      <c r="L74" s="4">
        <f t="shared" si="10"/>
        <v>450.812544</v>
      </c>
      <c r="M74" s="4">
        <f t="shared" ref="M74:M137" si="11">0.5*E74*($M$7/100)</f>
        <v>317.09445075000002</v>
      </c>
      <c r="N74" s="4">
        <f t="shared" ref="N74:N137" si="12">0.5*F74*($N$7/100)</f>
        <v>339.61322285</v>
      </c>
      <c r="O74" s="4">
        <f t="shared" ref="O74:O137" si="13">0.5*G74*($O$7/100)</f>
        <v>0</v>
      </c>
      <c r="P74" s="4">
        <f t="shared" ref="P74:P137" si="14">0.5*H74*($P$7/100)</f>
        <v>0.39948790000000006</v>
      </c>
      <c r="Q74" s="4">
        <f t="shared" ref="Q74:Q137" si="15">0.5*I74*($Q$7/100)</f>
        <v>3.4372800000000002E-2</v>
      </c>
      <c r="R74" s="4">
        <f t="shared" ref="R74:R137" si="16">0.5*J74*($R$7/100)</f>
        <v>0</v>
      </c>
      <c r="T74" s="2">
        <f t="shared" ref="T74:T137" si="17">SUM(L74:Q74)</f>
        <v>1107.9540783</v>
      </c>
      <c r="U74" s="2"/>
    </row>
    <row r="75" spans="1:21">
      <c r="A75">
        <v>214</v>
      </c>
      <c r="B75" t="s">
        <v>681</v>
      </c>
      <c r="C75" s="4">
        <v>151446.74299999999</v>
      </c>
      <c r="D75" s="4">
        <v>42160.506000000001</v>
      </c>
      <c r="E75" s="4">
        <v>299780.99</v>
      </c>
      <c r="F75" s="4">
        <v>13898.584000000001</v>
      </c>
      <c r="G75" s="4">
        <v>0</v>
      </c>
      <c r="H75" s="4">
        <v>1706.94</v>
      </c>
      <c r="I75" s="4">
        <v>1116.098</v>
      </c>
      <c r="J75" s="4">
        <v>14872.324000000001</v>
      </c>
      <c r="K75" s="5"/>
      <c r="L75" s="4">
        <f t="shared" si="10"/>
        <v>1084.2005944</v>
      </c>
      <c r="M75" s="4">
        <f t="shared" si="11"/>
        <v>764.44152450000001</v>
      </c>
      <c r="N75" s="4">
        <f t="shared" si="12"/>
        <v>84.086433200000002</v>
      </c>
      <c r="O75" s="4">
        <f t="shared" si="13"/>
        <v>0</v>
      </c>
      <c r="P75" s="4">
        <f t="shared" si="14"/>
        <v>1.1948580000000002</v>
      </c>
      <c r="Q75" s="4">
        <f t="shared" si="15"/>
        <v>24.219326599999999</v>
      </c>
      <c r="R75" s="4">
        <f t="shared" si="16"/>
        <v>83.285014400000009</v>
      </c>
      <c r="T75" s="2">
        <f t="shared" si="17"/>
        <v>1958.1427367000001</v>
      </c>
      <c r="U75" s="2"/>
    </row>
    <row r="76" spans="1:21">
      <c r="A76">
        <v>216</v>
      </c>
      <c r="B76" t="s">
        <v>682</v>
      </c>
      <c r="C76" s="4">
        <v>7822.1089999999995</v>
      </c>
      <c r="D76" s="4">
        <v>12327.995999999999</v>
      </c>
      <c r="E76" s="4">
        <v>24677.101999999999</v>
      </c>
      <c r="F76" s="4">
        <v>14203.34</v>
      </c>
      <c r="G76" s="4">
        <v>0</v>
      </c>
      <c r="H76" s="4">
        <v>226.553</v>
      </c>
      <c r="I76" s="4">
        <v>0</v>
      </c>
      <c r="J76" s="4">
        <v>4.0819999999999999</v>
      </c>
      <c r="K76" s="5"/>
      <c r="L76" s="4">
        <f t="shared" si="10"/>
        <v>112.84058800000001</v>
      </c>
      <c r="M76" s="4">
        <f t="shared" si="11"/>
        <v>62.926610100000005</v>
      </c>
      <c r="N76" s="4">
        <f t="shared" si="12"/>
        <v>85.930206999999996</v>
      </c>
      <c r="O76" s="4">
        <f t="shared" si="13"/>
        <v>0</v>
      </c>
      <c r="P76" s="4">
        <f t="shared" si="14"/>
        <v>0.15858710000000001</v>
      </c>
      <c r="Q76" s="4">
        <f t="shared" si="15"/>
        <v>0</v>
      </c>
      <c r="R76" s="4">
        <f t="shared" si="16"/>
        <v>2.2859200000000003E-2</v>
      </c>
      <c r="T76" s="2">
        <f t="shared" si="17"/>
        <v>261.8559922</v>
      </c>
      <c r="U76" s="2"/>
    </row>
    <row r="77" spans="1:21">
      <c r="A77">
        <v>217</v>
      </c>
      <c r="B77" t="s">
        <v>683</v>
      </c>
      <c r="C77" s="4">
        <v>62228.51</v>
      </c>
      <c r="D77" s="4">
        <v>14330.261</v>
      </c>
      <c r="E77" s="4">
        <v>111352.427</v>
      </c>
      <c r="F77" s="4">
        <v>1906.9839999999999</v>
      </c>
      <c r="G77" s="4">
        <v>0</v>
      </c>
      <c r="H77" s="4">
        <v>90.81</v>
      </c>
      <c r="I77" s="4">
        <v>0</v>
      </c>
      <c r="J77" s="4">
        <v>17099.227999999999</v>
      </c>
      <c r="K77" s="5"/>
      <c r="L77" s="4">
        <f t="shared" si="10"/>
        <v>428.72911760000011</v>
      </c>
      <c r="M77" s="4">
        <f t="shared" si="11"/>
        <v>283.94868885</v>
      </c>
      <c r="N77" s="4">
        <f t="shared" si="12"/>
        <v>11.537253199999999</v>
      </c>
      <c r="O77" s="4">
        <f t="shared" si="13"/>
        <v>0</v>
      </c>
      <c r="P77" s="4">
        <f t="shared" si="14"/>
        <v>6.3567000000000012E-2</v>
      </c>
      <c r="Q77" s="4">
        <f t="shared" si="15"/>
        <v>0</v>
      </c>
      <c r="R77" s="4">
        <f t="shared" si="16"/>
        <v>95.755676800000003</v>
      </c>
      <c r="T77" s="2">
        <f t="shared" si="17"/>
        <v>724.27862665000021</v>
      </c>
      <c r="U77" s="2"/>
    </row>
    <row r="78" spans="1:21">
      <c r="A78">
        <v>218</v>
      </c>
      <c r="B78" t="s">
        <v>684</v>
      </c>
      <c r="C78" s="4">
        <v>9229.5859999999993</v>
      </c>
      <c r="D78" s="4">
        <v>2736.337</v>
      </c>
      <c r="E78" s="4">
        <v>26473.246999999999</v>
      </c>
      <c r="F78" s="4">
        <v>1719.261</v>
      </c>
      <c r="G78" s="4">
        <v>0</v>
      </c>
      <c r="H78" s="4">
        <v>126.825</v>
      </c>
      <c r="I78" s="4">
        <v>0</v>
      </c>
      <c r="J78" s="4">
        <v>1361.5429999999999</v>
      </c>
      <c r="K78" s="5"/>
      <c r="L78" s="4">
        <f t="shared" si="10"/>
        <v>67.009168799999998</v>
      </c>
      <c r="M78" s="4">
        <f t="shared" si="11"/>
        <v>67.506779850000001</v>
      </c>
      <c r="N78" s="4">
        <f t="shared" si="12"/>
        <v>10.401529049999999</v>
      </c>
      <c r="O78" s="4">
        <f t="shared" si="13"/>
        <v>0</v>
      </c>
      <c r="P78" s="4">
        <f t="shared" si="14"/>
        <v>8.8777500000000009E-2</v>
      </c>
      <c r="Q78" s="4">
        <f t="shared" si="15"/>
        <v>0</v>
      </c>
      <c r="R78" s="4">
        <f t="shared" si="16"/>
        <v>7.6246408000000008</v>
      </c>
      <c r="T78" s="2">
        <f t="shared" si="17"/>
        <v>145.00625519999997</v>
      </c>
      <c r="U78" s="2"/>
    </row>
    <row r="79" spans="1:21">
      <c r="A79">
        <v>224</v>
      </c>
      <c r="B79" t="s">
        <v>685</v>
      </c>
      <c r="C79" s="4">
        <v>43047.106999999996</v>
      </c>
      <c r="D79" s="4">
        <v>43356.875</v>
      </c>
      <c r="E79" s="4">
        <v>177416.26199999999</v>
      </c>
      <c r="F79" s="4">
        <v>13705.758</v>
      </c>
      <c r="G79" s="4">
        <v>0</v>
      </c>
      <c r="H79" s="4">
        <v>707.83</v>
      </c>
      <c r="I79" s="4">
        <v>1488.9480000000001</v>
      </c>
      <c r="J79" s="4">
        <v>212.81100000000001</v>
      </c>
      <c r="K79" s="5"/>
      <c r="L79" s="4">
        <f t="shared" si="10"/>
        <v>483.8622992</v>
      </c>
      <c r="M79" s="4">
        <f t="shared" si="11"/>
        <v>452.41146809999998</v>
      </c>
      <c r="N79" s="4">
        <f t="shared" si="12"/>
        <v>82.919835899999995</v>
      </c>
      <c r="O79" s="4">
        <f t="shared" si="13"/>
        <v>0</v>
      </c>
      <c r="P79" s="4">
        <f t="shared" si="14"/>
        <v>0.49548100000000012</v>
      </c>
      <c r="Q79" s="4">
        <f t="shared" si="15"/>
        <v>32.310171600000004</v>
      </c>
      <c r="R79" s="4">
        <f t="shared" si="16"/>
        <v>1.1917416000000003</v>
      </c>
      <c r="T79" s="2">
        <f t="shared" si="17"/>
        <v>1051.9992557999999</v>
      </c>
      <c r="U79" s="2"/>
    </row>
    <row r="80" spans="1:21">
      <c r="A80">
        <v>226</v>
      </c>
      <c r="B80" t="s">
        <v>686</v>
      </c>
      <c r="C80" s="4">
        <v>32932.728000000003</v>
      </c>
      <c r="D80" s="4">
        <v>22006.367999999999</v>
      </c>
      <c r="E80" s="4">
        <v>85140.164999999994</v>
      </c>
      <c r="F80" s="4">
        <v>19192.703000000001</v>
      </c>
      <c r="G80" s="4">
        <v>0</v>
      </c>
      <c r="H80" s="4">
        <v>2941.4470000000001</v>
      </c>
      <c r="I80" s="4">
        <v>0</v>
      </c>
      <c r="J80" s="4">
        <v>130.37799999999999</v>
      </c>
      <c r="K80" s="5"/>
      <c r="L80" s="4">
        <f t="shared" si="10"/>
        <v>307.65893760000006</v>
      </c>
      <c r="M80" s="4">
        <f t="shared" si="11"/>
        <v>217.10742074999999</v>
      </c>
      <c r="N80" s="4">
        <f t="shared" si="12"/>
        <v>116.11585315000001</v>
      </c>
      <c r="O80" s="4">
        <f t="shared" si="13"/>
        <v>0</v>
      </c>
      <c r="P80" s="4">
        <f t="shared" si="14"/>
        <v>2.0590129000000004</v>
      </c>
      <c r="Q80" s="4">
        <f t="shared" si="15"/>
        <v>0</v>
      </c>
      <c r="R80" s="4">
        <f t="shared" si="16"/>
        <v>0.73011680000000001</v>
      </c>
      <c r="T80" s="2">
        <f t="shared" si="17"/>
        <v>642.94122440000001</v>
      </c>
      <c r="U80" s="2"/>
    </row>
    <row r="81" spans="1:21">
      <c r="A81">
        <v>230</v>
      </c>
      <c r="B81" t="s">
        <v>687</v>
      </c>
      <c r="C81" s="4">
        <v>19655.752</v>
      </c>
      <c r="D81" s="4">
        <v>6079.0789999999997</v>
      </c>
      <c r="E81" s="4">
        <v>53410.849000000002</v>
      </c>
      <c r="F81" s="4">
        <v>5228.8770000000004</v>
      </c>
      <c r="G81" s="4">
        <v>0</v>
      </c>
      <c r="H81" s="4">
        <v>620.77499999999998</v>
      </c>
      <c r="I81" s="4">
        <v>0</v>
      </c>
      <c r="J81" s="4">
        <v>7353.3980000000001</v>
      </c>
      <c r="K81" s="5"/>
      <c r="L81" s="4">
        <f t="shared" si="10"/>
        <v>144.11505360000001</v>
      </c>
      <c r="M81" s="4">
        <f t="shared" si="11"/>
        <v>136.19766495000002</v>
      </c>
      <c r="N81" s="4">
        <f t="shared" si="12"/>
        <v>31.634705850000003</v>
      </c>
      <c r="O81" s="4">
        <f t="shared" si="13"/>
        <v>0</v>
      </c>
      <c r="P81" s="4">
        <f t="shared" si="14"/>
        <v>0.43454250000000005</v>
      </c>
      <c r="Q81" s="4">
        <f t="shared" si="15"/>
        <v>0</v>
      </c>
      <c r="R81" s="4">
        <f t="shared" si="16"/>
        <v>41.179028800000005</v>
      </c>
      <c r="T81" s="2">
        <f t="shared" si="17"/>
        <v>312.38196690000001</v>
      </c>
      <c r="U81" s="2"/>
    </row>
    <row r="82" spans="1:21">
      <c r="A82">
        <v>231</v>
      </c>
      <c r="B82" t="s">
        <v>688</v>
      </c>
      <c r="C82" s="4">
        <v>26355.985000000001</v>
      </c>
      <c r="D82" s="4">
        <v>4124.0069999999996</v>
      </c>
      <c r="E82" s="4">
        <v>30884.871999999999</v>
      </c>
      <c r="F82" s="4">
        <v>2476.1610000000001</v>
      </c>
      <c r="G82" s="4">
        <v>0</v>
      </c>
      <c r="H82" s="4">
        <v>145.12</v>
      </c>
      <c r="I82" s="4">
        <v>89.016999999999996</v>
      </c>
      <c r="J82" s="4">
        <v>59.048999999999999</v>
      </c>
      <c r="K82" s="5"/>
      <c r="L82" s="4">
        <f t="shared" si="10"/>
        <v>170.6879552</v>
      </c>
      <c r="M82" s="4">
        <f t="shared" si="11"/>
        <v>78.756423600000005</v>
      </c>
      <c r="N82" s="4">
        <f t="shared" si="12"/>
        <v>14.980774049999999</v>
      </c>
      <c r="O82" s="4">
        <f t="shared" si="13"/>
        <v>0</v>
      </c>
      <c r="P82" s="4">
        <f t="shared" si="14"/>
        <v>0.10158400000000002</v>
      </c>
      <c r="Q82" s="4">
        <f t="shared" si="15"/>
        <v>1.9316689</v>
      </c>
      <c r="R82" s="4">
        <f t="shared" si="16"/>
        <v>0.33067440000000003</v>
      </c>
      <c r="T82" s="2">
        <f t="shared" si="17"/>
        <v>266.45840575</v>
      </c>
      <c r="U82" s="2"/>
    </row>
    <row r="83" spans="1:21">
      <c r="A83">
        <v>232</v>
      </c>
      <c r="B83" t="s">
        <v>689</v>
      </c>
      <c r="C83" s="4">
        <v>151736.00600000002</v>
      </c>
      <c r="D83" s="4">
        <v>24736.850999999999</v>
      </c>
      <c r="E83" s="4">
        <v>284109.67200000002</v>
      </c>
      <c r="F83" s="4">
        <v>10496.050999999999</v>
      </c>
      <c r="G83" s="4">
        <v>0</v>
      </c>
      <c r="H83" s="4">
        <v>7677.0609999999997</v>
      </c>
      <c r="I83" s="4">
        <v>469.476</v>
      </c>
      <c r="J83" s="4">
        <v>4972.1210000000001</v>
      </c>
      <c r="K83" s="5"/>
      <c r="L83" s="4">
        <f t="shared" si="10"/>
        <v>988.24799920000021</v>
      </c>
      <c r="M83" s="4">
        <f t="shared" si="11"/>
        <v>724.47966360000009</v>
      </c>
      <c r="N83" s="4">
        <f t="shared" si="12"/>
        <v>63.501108549999998</v>
      </c>
      <c r="O83" s="4">
        <f t="shared" si="13"/>
        <v>0</v>
      </c>
      <c r="P83" s="4">
        <f t="shared" si="14"/>
        <v>5.3739427000000006</v>
      </c>
      <c r="Q83" s="4">
        <f t="shared" si="15"/>
        <v>10.1876292</v>
      </c>
      <c r="R83" s="4">
        <f t="shared" si="16"/>
        <v>27.843877600000006</v>
      </c>
      <c r="T83" s="2">
        <f t="shared" si="17"/>
        <v>1791.7903432500004</v>
      </c>
      <c r="U83" s="2"/>
    </row>
    <row r="84" spans="1:21">
      <c r="A84">
        <v>233</v>
      </c>
      <c r="B84" t="s">
        <v>690</v>
      </c>
      <c r="C84" s="4">
        <v>180764.731</v>
      </c>
      <c r="D84" s="4">
        <v>34290.612000000001</v>
      </c>
      <c r="E84" s="4">
        <v>347416.53499999997</v>
      </c>
      <c r="F84" s="4">
        <v>11081.886</v>
      </c>
      <c r="G84" s="4">
        <v>0</v>
      </c>
      <c r="H84" s="4">
        <v>9512.3220000000001</v>
      </c>
      <c r="I84" s="4">
        <v>703.00400000000002</v>
      </c>
      <c r="J84" s="4">
        <v>773.72799999999995</v>
      </c>
      <c r="K84" s="5"/>
      <c r="L84" s="4">
        <f t="shared" si="10"/>
        <v>1204.3099208000001</v>
      </c>
      <c r="M84" s="4">
        <f t="shared" si="11"/>
        <v>885.91216425000005</v>
      </c>
      <c r="N84" s="4">
        <f t="shared" si="12"/>
        <v>67.0454103</v>
      </c>
      <c r="O84" s="4">
        <f t="shared" si="13"/>
        <v>0</v>
      </c>
      <c r="P84" s="4">
        <f t="shared" si="14"/>
        <v>6.6586254000000009</v>
      </c>
      <c r="Q84" s="4">
        <f t="shared" si="15"/>
        <v>15.255186800000001</v>
      </c>
      <c r="R84" s="4">
        <f t="shared" si="16"/>
        <v>4.3328768000000002</v>
      </c>
      <c r="T84" s="2">
        <f t="shared" si="17"/>
        <v>2179.1813075500004</v>
      </c>
      <c r="U84" s="2"/>
    </row>
    <row r="85" spans="1:21">
      <c r="A85">
        <v>235</v>
      </c>
      <c r="B85" t="s">
        <v>691</v>
      </c>
      <c r="C85" s="4">
        <v>15836.912</v>
      </c>
      <c r="D85" s="4">
        <v>339102.973</v>
      </c>
      <c r="E85" s="4">
        <v>300448.09899999999</v>
      </c>
      <c r="F85" s="4">
        <v>3470.4470000000001</v>
      </c>
      <c r="G85" s="4">
        <v>0</v>
      </c>
      <c r="H85" s="4">
        <v>5644.5219999999999</v>
      </c>
      <c r="I85" s="4">
        <v>3204.4549999999999</v>
      </c>
      <c r="J85" s="4">
        <v>0</v>
      </c>
      <c r="K85" s="5"/>
      <c r="L85" s="4">
        <f t="shared" si="10"/>
        <v>1987.6633560000002</v>
      </c>
      <c r="M85" s="4">
        <f t="shared" si="11"/>
        <v>766.14265245000001</v>
      </c>
      <c r="N85" s="4">
        <f t="shared" si="12"/>
        <v>20.996204349999999</v>
      </c>
      <c r="O85" s="4">
        <f t="shared" si="13"/>
        <v>0</v>
      </c>
      <c r="P85" s="4">
        <f t="shared" si="14"/>
        <v>3.9511654000000007</v>
      </c>
      <c r="Q85" s="4">
        <f t="shared" si="15"/>
        <v>69.536673500000006</v>
      </c>
      <c r="R85" s="4">
        <f t="shared" si="16"/>
        <v>0</v>
      </c>
      <c r="T85" s="2">
        <f t="shared" si="17"/>
        <v>2848.2900516999998</v>
      </c>
      <c r="U85" s="2"/>
    </row>
    <row r="86" spans="1:21">
      <c r="A86">
        <v>236</v>
      </c>
      <c r="B86" t="s">
        <v>692</v>
      </c>
      <c r="C86" s="4">
        <v>41289.184000000001</v>
      </c>
      <c r="D86" s="4">
        <v>7968.0749999999998</v>
      </c>
      <c r="E86" s="4">
        <v>95220.648000000001</v>
      </c>
      <c r="F86" s="4">
        <v>3059.348</v>
      </c>
      <c r="G86" s="4">
        <v>0</v>
      </c>
      <c r="H86" s="4">
        <v>2466.848</v>
      </c>
      <c r="I86" s="4">
        <v>168.654</v>
      </c>
      <c r="J86" s="4">
        <v>61.09</v>
      </c>
      <c r="K86" s="5"/>
      <c r="L86" s="4">
        <f t="shared" si="10"/>
        <v>275.84065040000002</v>
      </c>
      <c r="M86" s="4">
        <f t="shared" si="11"/>
        <v>242.81265240000002</v>
      </c>
      <c r="N86" s="4">
        <f t="shared" si="12"/>
        <v>18.509055399999998</v>
      </c>
      <c r="O86" s="4">
        <f t="shared" si="13"/>
        <v>0</v>
      </c>
      <c r="P86" s="4">
        <f t="shared" si="14"/>
        <v>1.7267936000000002</v>
      </c>
      <c r="Q86" s="4">
        <f t="shared" si="15"/>
        <v>3.6597917999999998</v>
      </c>
      <c r="R86" s="4">
        <f t="shared" si="16"/>
        <v>0.34210400000000007</v>
      </c>
      <c r="T86" s="2">
        <f t="shared" si="17"/>
        <v>542.54894359999992</v>
      </c>
      <c r="U86" s="2"/>
    </row>
    <row r="87" spans="1:21">
      <c r="A87">
        <v>239</v>
      </c>
      <c r="B87" t="s">
        <v>693</v>
      </c>
      <c r="C87" s="4">
        <v>16681.394</v>
      </c>
      <c r="D87" s="4">
        <v>7797.4520000000002</v>
      </c>
      <c r="E87" s="4">
        <v>47225.124000000003</v>
      </c>
      <c r="F87" s="4">
        <v>6834.5370000000003</v>
      </c>
      <c r="G87" s="4">
        <v>0</v>
      </c>
      <c r="H87" s="4">
        <v>187.65199999999999</v>
      </c>
      <c r="I87" s="4">
        <v>0</v>
      </c>
      <c r="J87" s="4">
        <v>0</v>
      </c>
      <c r="K87" s="5"/>
      <c r="L87" s="4">
        <f t="shared" si="10"/>
        <v>137.08153760000002</v>
      </c>
      <c r="M87" s="4">
        <f t="shared" si="11"/>
        <v>120.42406620000001</v>
      </c>
      <c r="N87" s="4">
        <f t="shared" si="12"/>
        <v>41.348948849999999</v>
      </c>
      <c r="O87" s="4">
        <f t="shared" si="13"/>
        <v>0</v>
      </c>
      <c r="P87" s="4">
        <f t="shared" si="14"/>
        <v>0.13135640000000001</v>
      </c>
      <c r="Q87" s="4">
        <f t="shared" si="15"/>
        <v>0</v>
      </c>
      <c r="R87" s="4">
        <f t="shared" si="16"/>
        <v>0</v>
      </c>
      <c r="T87" s="2">
        <f t="shared" si="17"/>
        <v>298.98590905000003</v>
      </c>
      <c r="U87" s="2"/>
    </row>
    <row r="88" spans="1:21">
      <c r="A88">
        <v>240</v>
      </c>
      <c r="B88" t="s">
        <v>694</v>
      </c>
      <c r="C88" s="4">
        <v>267934.74300000002</v>
      </c>
      <c r="D88" s="4">
        <v>52566.959000000003</v>
      </c>
      <c r="E88" s="4">
        <v>448125.38199999998</v>
      </c>
      <c r="F88" s="4">
        <v>3082.6849999999999</v>
      </c>
      <c r="G88" s="4">
        <v>0</v>
      </c>
      <c r="H88" s="4">
        <v>356.64299999999997</v>
      </c>
      <c r="I88" s="4">
        <v>1033.258</v>
      </c>
      <c r="J88" s="4">
        <v>33793.472999999998</v>
      </c>
      <c r="K88" s="5"/>
      <c r="L88" s="4">
        <f t="shared" si="10"/>
        <v>1794.8095312000005</v>
      </c>
      <c r="M88" s="4">
        <f t="shared" si="11"/>
        <v>1142.7197241000001</v>
      </c>
      <c r="N88" s="4">
        <f t="shared" si="12"/>
        <v>18.65024425</v>
      </c>
      <c r="O88" s="4">
        <f t="shared" si="13"/>
        <v>0</v>
      </c>
      <c r="P88" s="4">
        <f t="shared" si="14"/>
        <v>0.24965010000000001</v>
      </c>
      <c r="Q88" s="4">
        <f t="shared" si="15"/>
        <v>22.421698600000003</v>
      </c>
      <c r="R88" s="4">
        <f t="shared" si="16"/>
        <v>189.24344880000001</v>
      </c>
      <c r="T88" s="2">
        <f t="shared" si="17"/>
        <v>2978.850848250001</v>
      </c>
      <c r="U88" s="2"/>
    </row>
    <row r="89" spans="1:21">
      <c r="A89">
        <v>241</v>
      </c>
      <c r="B89" t="s">
        <v>695</v>
      </c>
      <c r="C89" s="4">
        <v>61312.724999999999</v>
      </c>
      <c r="D89" s="4">
        <v>18644.539000000001</v>
      </c>
      <c r="E89" s="4">
        <v>180638.04500000001</v>
      </c>
      <c r="F89" s="4">
        <v>5861.0439999999999</v>
      </c>
      <c r="G89" s="4">
        <v>0</v>
      </c>
      <c r="H89" s="4">
        <v>604.37099999999998</v>
      </c>
      <c r="I89" s="4">
        <v>396.64</v>
      </c>
      <c r="J89" s="4">
        <v>72647.997000000003</v>
      </c>
      <c r="K89" s="5"/>
      <c r="L89" s="4">
        <f t="shared" si="10"/>
        <v>447.76067840000002</v>
      </c>
      <c r="M89" s="4">
        <f t="shared" si="11"/>
        <v>460.62701475000006</v>
      </c>
      <c r="N89" s="4">
        <f t="shared" si="12"/>
        <v>35.459316199999996</v>
      </c>
      <c r="O89" s="4">
        <f t="shared" si="13"/>
        <v>0</v>
      </c>
      <c r="P89" s="4">
        <f t="shared" si="14"/>
        <v>0.42305970000000004</v>
      </c>
      <c r="Q89" s="4">
        <f t="shared" si="15"/>
        <v>8.6070879999999992</v>
      </c>
      <c r="R89" s="4">
        <f t="shared" si="16"/>
        <v>406.82878320000009</v>
      </c>
      <c r="T89" s="2">
        <f t="shared" si="17"/>
        <v>952.87715705000005</v>
      </c>
      <c r="U89" s="2"/>
    </row>
    <row r="90" spans="1:21">
      <c r="A90">
        <v>244</v>
      </c>
      <c r="B90" t="s">
        <v>696</v>
      </c>
      <c r="C90" s="4">
        <v>134971.242</v>
      </c>
      <c r="D90" s="4">
        <v>85808.074999999997</v>
      </c>
      <c r="E90" s="4">
        <v>430667.10700000002</v>
      </c>
      <c r="F90" s="4">
        <v>533.21199999999999</v>
      </c>
      <c r="G90" s="4">
        <v>0</v>
      </c>
      <c r="H90" s="4">
        <v>2066.8330000000001</v>
      </c>
      <c r="I90" s="4">
        <v>1347.4090000000001</v>
      </c>
      <c r="J90" s="4">
        <v>2.4420000000000002</v>
      </c>
      <c r="K90" s="5"/>
      <c r="L90" s="4">
        <f t="shared" si="10"/>
        <v>1236.3641752000001</v>
      </c>
      <c r="M90" s="4">
        <f t="shared" si="11"/>
        <v>1098.20112285</v>
      </c>
      <c r="N90" s="4">
        <f t="shared" si="12"/>
        <v>3.2259325999999997</v>
      </c>
      <c r="O90" s="4">
        <f t="shared" si="13"/>
        <v>0</v>
      </c>
      <c r="P90" s="4">
        <f t="shared" si="14"/>
        <v>1.4467831000000002</v>
      </c>
      <c r="Q90" s="4">
        <f t="shared" si="15"/>
        <v>29.238775300000004</v>
      </c>
      <c r="R90" s="4">
        <f t="shared" si="16"/>
        <v>1.3675200000000004E-2</v>
      </c>
      <c r="T90" s="2">
        <f t="shared" si="17"/>
        <v>2368.4767890499998</v>
      </c>
      <c r="U90" s="2"/>
    </row>
    <row r="91" spans="1:21">
      <c r="A91">
        <v>245</v>
      </c>
      <c r="B91" t="s">
        <v>697</v>
      </c>
      <c r="C91" s="4">
        <v>327369.64</v>
      </c>
      <c r="D91" s="4">
        <v>264733.48</v>
      </c>
      <c r="E91" s="4">
        <v>889578.36100000003</v>
      </c>
      <c r="F91" s="4">
        <v>375.29300000000001</v>
      </c>
      <c r="G91" s="4">
        <v>0</v>
      </c>
      <c r="H91" s="4">
        <v>2040.0920000000001</v>
      </c>
      <c r="I91" s="4">
        <v>1871.4849999999999</v>
      </c>
      <c r="J91" s="4">
        <v>0</v>
      </c>
      <c r="K91" s="5"/>
      <c r="L91" s="4">
        <f t="shared" si="10"/>
        <v>3315.7774720000007</v>
      </c>
      <c r="M91" s="4">
        <f t="shared" si="11"/>
        <v>2268.4248205500003</v>
      </c>
      <c r="N91" s="4">
        <f t="shared" si="12"/>
        <v>2.2705226499999998</v>
      </c>
      <c r="O91" s="4">
        <f t="shared" si="13"/>
        <v>0</v>
      </c>
      <c r="P91" s="4">
        <f t="shared" si="14"/>
        <v>1.4280644000000002</v>
      </c>
      <c r="Q91" s="4">
        <f t="shared" si="15"/>
        <v>40.611224499999999</v>
      </c>
      <c r="R91" s="4">
        <f t="shared" si="16"/>
        <v>0</v>
      </c>
      <c r="T91" s="2">
        <f t="shared" si="17"/>
        <v>5628.5121041000011</v>
      </c>
      <c r="U91" s="2"/>
    </row>
    <row r="92" spans="1:21">
      <c r="A92">
        <v>249</v>
      </c>
      <c r="B92" t="s">
        <v>698</v>
      </c>
      <c r="C92" s="4">
        <v>68615.182000000001</v>
      </c>
      <c r="D92" s="4">
        <v>49449.767999999996</v>
      </c>
      <c r="E92" s="4">
        <v>209485.54800000001</v>
      </c>
      <c r="F92" s="4">
        <v>41606.196000000004</v>
      </c>
      <c r="G92" s="4">
        <v>0</v>
      </c>
      <c r="H92" s="4">
        <v>5738.5590000000002</v>
      </c>
      <c r="I92" s="4">
        <v>323.50400000000002</v>
      </c>
      <c r="J92" s="4">
        <v>0</v>
      </c>
      <c r="K92" s="5"/>
      <c r="L92" s="4">
        <f t="shared" si="10"/>
        <v>661.16372000000013</v>
      </c>
      <c r="M92" s="4">
        <f t="shared" si="11"/>
        <v>534.18814740000005</v>
      </c>
      <c r="N92" s="4">
        <f t="shared" si="12"/>
        <v>251.71748580000002</v>
      </c>
      <c r="O92" s="4">
        <f t="shared" si="13"/>
        <v>0</v>
      </c>
      <c r="P92" s="4">
        <f t="shared" si="14"/>
        <v>4.0169913000000008</v>
      </c>
      <c r="Q92" s="4">
        <f t="shared" si="15"/>
        <v>7.0200368000000006</v>
      </c>
      <c r="R92" s="4">
        <f t="shared" si="16"/>
        <v>0</v>
      </c>
      <c r="T92" s="2">
        <f t="shared" si="17"/>
        <v>1458.1063813000003</v>
      </c>
      <c r="U92" s="2"/>
    </row>
    <row r="93" spans="1:21">
      <c r="A93">
        <v>250</v>
      </c>
      <c r="B93" t="s">
        <v>699</v>
      </c>
      <c r="C93" s="4">
        <v>8805.7980000000007</v>
      </c>
      <c r="D93" s="4">
        <v>9076.2880000000005</v>
      </c>
      <c r="E93" s="4">
        <v>35526.788999999997</v>
      </c>
      <c r="F93" s="4">
        <v>14268.212</v>
      </c>
      <c r="G93" s="4">
        <v>0</v>
      </c>
      <c r="H93" s="4">
        <v>812.91200000000003</v>
      </c>
      <c r="I93" s="4">
        <v>0</v>
      </c>
      <c r="J93" s="4">
        <v>0</v>
      </c>
      <c r="K93" s="5"/>
      <c r="L93" s="4">
        <f t="shared" si="10"/>
        <v>100.13968160000003</v>
      </c>
      <c r="M93" s="4">
        <f t="shared" si="11"/>
        <v>90.59331195</v>
      </c>
      <c r="N93" s="4">
        <f t="shared" si="12"/>
        <v>86.322682599999993</v>
      </c>
      <c r="O93" s="4">
        <f t="shared" si="13"/>
        <v>0</v>
      </c>
      <c r="P93" s="4">
        <f t="shared" si="14"/>
        <v>0.56903840000000006</v>
      </c>
      <c r="Q93" s="4">
        <f t="shared" si="15"/>
        <v>0</v>
      </c>
      <c r="R93" s="4">
        <f t="shared" si="16"/>
        <v>0</v>
      </c>
      <c r="T93" s="2">
        <f t="shared" si="17"/>
        <v>277.62471455000002</v>
      </c>
      <c r="U93" s="2"/>
    </row>
    <row r="94" spans="1:21">
      <c r="A94">
        <v>256</v>
      </c>
      <c r="B94" t="s">
        <v>700</v>
      </c>
      <c r="C94" s="4">
        <v>7942.8090000000002</v>
      </c>
      <c r="D94" s="4">
        <v>6557.9849999999997</v>
      </c>
      <c r="E94" s="4">
        <v>30153.917000000001</v>
      </c>
      <c r="F94" s="4">
        <v>7165.6120000000001</v>
      </c>
      <c r="G94" s="4">
        <v>0</v>
      </c>
      <c r="H94" s="4">
        <v>231.56899999999999</v>
      </c>
      <c r="I94" s="4">
        <v>87.230999999999995</v>
      </c>
      <c r="J94" s="4">
        <v>0</v>
      </c>
      <c r="K94" s="5"/>
      <c r="L94" s="4">
        <f t="shared" si="10"/>
        <v>81.204446400000009</v>
      </c>
      <c r="M94" s="4">
        <f t="shared" si="11"/>
        <v>76.892488350000008</v>
      </c>
      <c r="N94" s="4">
        <f t="shared" si="12"/>
        <v>43.351952599999997</v>
      </c>
      <c r="O94" s="4">
        <f t="shared" si="13"/>
        <v>0</v>
      </c>
      <c r="P94" s="4">
        <f t="shared" si="14"/>
        <v>0.16209830000000003</v>
      </c>
      <c r="Q94" s="4">
        <f t="shared" si="15"/>
        <v>1.8929126999999999</v>
      </c>
      <c r="R94" s="4">
        <f t="shared" si="16"/>
        <v>0</v>
      </c>
      <c r="T94" s="2">
        <f t="shared" si="17"/>
        <v>203.50389835000001</v>
      </c>
      <c r="U94" s="2"/>
    </row>
    <row r="95" spans="1:21">
      <c r="A95">
        <v>257</v>
      </c>
      <c r="B95" t="s">
        <v>701</v>
      </c>
      <c r="C95" s="4">
        <v>257344.44399999999</v>
      </c>
      <c r="D95" s="4">
        <v>480094.505</v>
      </c>
      <c r="E95" s="4">
        <v>1057912.706</v>
      </c>
      <c r="F95" s="4">
        <v>57481.438000000002</v>
      </c>
      <c r="G95" s="4">
        <v>0</v>
      </c>
      <c r="H95" s="4">
        <v>6877.3590000000004</v>
      </c>
      <c r="I95" s="4">
        <v>11373.444</v>
      </c>
      <c r="J95" s="4">
        <v>0</v>
      </c>
      <c r="K95" s="5"/>
      <c r="L95" s="4">
        <f t="shared" si="10"/>
        <v>4129.6581144000011</v>
      </c>
      <c r="M95" s="4">
        <f t="shared" si="11"/>
        <v>2697.6774003</v>
      </c>
      <c r="N95" s="4">
        <f t="shared" si="12"/>
        <v>347.76269990000003</v>
      </c>
      <c r="O95" s="4">
        <f t="shared" si="13"/>
        <v>0</v>
      </c>
      <c r="P95" s="4">
        <f t="shared" si="14"/>
        <v>4.8141513000000007</v>
      </c>
      <c r="Q95" s="4">
        <f t="shared" si="15"/>
        <v>246.8037348</v>
      </c>
      <c r="R95" s="4">
        <f t="shared" si="16"/>
        <v>0</v>
      </c>
      <c r="T95" s="2">
        <f t="shared" si="17"/>
        <v>7426.7161007000013</v>
      </c>
      <c r="U95" s="2"/>
    </row>
    <row r="96" spans="1:21">
      <c r="A96">
        <v>260</v>
      </c>
      <c r="B96" t="s">
        <v>702</v>
      </c>
      <c r="C96" s="4">
        <v>84822.044999999998</v>
      </c>
      <c r="D96" s="4">
        <v>45133.67</v>
      </c>
      <c r="E96" s="4">
        <v>218314.62</v>
      </c>
      <c r="F96" s="4">
        <v>43568.5</v>
      </c>
      <c r="G96" s="4">
        <v>0</v>
      </c>
      <c r="H96" s="4">
        <v>2729.348</v>
      </c>
      <c r="I96" s="4">
        <v>0</v>
      </c>
      <c r="J96" s="4">
        <v>522.38300000000004</v>
      </c>
      <c r="K96" s="5"/>
      <c r="L96" s="4">
        <f t="shared" si="10"/>
        <v>727.75200400000006</v>
      </c>
      <c r="M96" s="4">
        <f t="shared" si="11"/>
        <v>556.70228100000008</v>
      </c>
      <c r="N96" s="4">
        <f t="shared" si="12"/>
        <v>263.58942500000001</v>
      </c>
      <c r="O96" s="4">
        <f t="shared" si="13"/>
        <v>0</v>
      </c>
      <c r="P96" s="4">
        <f t="shared" si="14"/>
        <v>1.9105436000000002</v>
      </c>
      <c r="Q96" s="4">
        <f t="shared" si="15"/>
        <v>0</v>
      </c>
      <c r="R96" s="4">
        <f t="shared" si="16"/>
        <v>2.9253448000000009</v>
      </c>
      <c r="T96" s="2">
        <f t="shared" si="17"/>
        <v>1549.9542536000004</v>
      </c>
      <c r="U96" s="2"/>
    </row>
    <row r="97" spans="1:21">
      <c r="A97">
        <v>261</v>
      </c>
      <c r="B97" t="s">
        <v>703</v>
      </c>
      <c r="C97" s="4">
        <v>199924.94699999999</v>
      </c>
      <c r="D97" s="4">
        <v>182026.397</v>
      </c>
      <c r="E97" s="4">
        <v>139146.41200000001</v>
      </c>
      <c r="F97" s="4">
        <v>199060.10399999999</v>
      </c>
      <c r="G97" s="4">
        <v>0</v>
      </c>
      <c r="H97" s="4">
        <v>865.88599999999997</v>
      </c>
      <c r="I97" s="4">
        <v>255.703</v>
      </c>
      <c r="J97" s="4">
        <v>14454.529</v>
      </c>
      <c r="K97" s="5"/>
      <c r="L97" s="4">
        <f t="shared" si="10"/>
        <v>2138.9275264000003</v>
      </c>
      <c r="M97" s="4">
        <f t="shared" si="11"/>
        <v>354.82335060000003</v>
      </c>
      <c r="N97" s="4">
        <f t="shared" si="12"/>
        <v>1204.3136291999999</v>
      </c>
      <c r="O97" s="4">
        <f t="shared" si="13"/>
        <v>0</v>
      </c>
      <c r="P97" s="4">
        <f t="shared" si="14"/>
        <v>0.60612020000000011</v>
      </c>
      <c r="Q97" s="4">
        <f t="shared" si="15"/>
        <v>5.5487551000000002</v>
      </c>
      <c r="R97" s="4">
        <f t="shared" si="16"/>
        <v>80.945362400000008</v>
      </c>
      <c r="T97" s="2">
        <f t="shared" si="17"/>
        <v>3704.2193815000005</v>
      </c>
      <c r="U97" s="2"/>
    </row>
    <row r="98" spans="1:21">
      <c r="A98">
        <v>263</v>
      </c>
      <c r="B98" t="s">
        <v>704</v>
      </c>
      <c r="C98" s="4">
        <v>47023.898999999998</v>
      </c>
      <c r="D98" s="4">
        <v>21748.678</v>
      </c>
      <c r="E98" s="4">
        <v>164768.51699999999</v>
      </c>
      <c r="F98" s="4">
        <v>16186.259</v>
      </c>
      <c r="G98" s="4">
        <v>0</v>
      </c>
      <c r="H98" s="4">
        <v>1369.912</v>
      </c>
      <c r="I98" s="4">
        <v>166.35599999999999</v>
      </c>
      <c r="J98" s="4">
        <v>0</v>
      </c>
      <c r="K98" s="5"/>
      <c r="L98" s="4">
        <f t="shared" si="10"/>
        <v>385.12643120000001</v>
      </c>
      <c r="M98" s="4">
        <f t="shared" si="11"/>
        <v>420.15971834999999</v>
      </c>
      <c r="N98" s="4">
        <f t="shared" si="12"/>
        <v>97.92686694999999</v>
      </c>
      <c r="O98" s="4">
        <f t="shared" si="13"/>
        <v>0</v>
      </c>
      <c r="P98" s="4">
        <f t="shared" si="14"/>
        <v>0.95893840000000019</v>
      </c>
      <c r="Q98" s="4">
        <f t="shared" si="15"/>
        <v>3.6099252000000002</v>
      </c>
      <c r="R98" s="4">
        <f t="shared" si="16"/>
        <v>0</v>
      </c>
      <c r="T98" s="2">
        <f t="shared" si="17"/>
        <v>907.78188009999997</v>
      </c>
      <c r="U98" s="2"/>
    </row>
    <row r="99" spans="1:21">
      <c r="A99">
        <v>265</v>
      </c>
      <c r="B99" t="s">
        <v>705</v>
      </c>
      <c r="C99" s="4">
        <v>5837.9229999999998</v>
      </c>
      <c r="D99" s="4">
        <v>10162.102000000001</v>
      </c>
      <c r="E99" s="4">
        <v>22652.361000000001</v>
      </c>
      <c r="F99" s="4">
        <v>13208.174000000001</v>
      </c>
      <c r="G99" s="4">
        <v>0</v>
      </c>
      <c r="H99" s="4">
        <v>654.01599999999996</v>
      </c>
      <c r="I99" s="4">
        <v>0</v>
      </c>
      <c r="J99" s="4">
        <v>0</v>
      </c>
      <c r="K99" s="5"/>
      <c r="L99" s="4">
        <f t="shared" si="10"/>
        <v>89.600140000000025</v>
      </c>
      <c r="M99" s="4">
        <f t="shared" si="11"/>
        <v>57.763520550000003</v>
      </c>
      <c r="N99" s="4">
        <f t="shared" si="12"/>
        <v>79.909452700000003</v>
      </c>
      <c r="O99" s="4">
        <f t="shared" si="13"/>
        <v>0</v>
      </c>
      <c r="P99" s="4">
        <f t="shared" si="14"/>
        <v>0.45781120000000003</v>
      </c>
      <c r="Q99" s="4">
        <f t="shared" si="15"/>
        <v>0</v>
      </c>
      <c r="R99" s="4">
        <f t="shared" si="16"/>
        <v>0</v>
      </c>
      <c r="T99" s="2">
        <f t="shared" si="17"/>
        <v>227.73092445000003</v>
      </c>
      <c r="U99" s="2"/>
    </row>
    <row r="100" spans="1:21">
      <c r="A100">
        <v>271</v>
      </c>
      <c r="B100" t="s">
        <v>706</v>
      </c>
      <c r="C100" s="4">
        <v>66907.918000000005</v>
      </c>
      <c r="D100" s="4">
        <v>28389.044000000002</v>
      </c>
      <c r="E100" s="4">
        <v>155404.06700000001</v>
      </c>
      <c r="F100" s="4">
        <v>19379.865000000002</v>
      </c>
      <c r="G100" s="4">
        <v>0</v>
      </c>
      <c r="H100" s="4">
        <v>2685.6370000000002</v>
      </c>
      <c r="I100" s="4">
        <v>142.34800000000001</v>
      </c>
      <c r="J100" s="4">
        <v>12809.641</v>
      </c>
      <c r="K100" s="5"/>
      <c r="L100" s="4">
        <f t="shared" si="10"/>
        <v>533.66298720000009</v>
      </c>
      <c r="M100" s="4">
        <f t="shared" si="11"/>
        <v>396.28037085000005</v>
      </c>
      <c r="N100" s="4">
        <f t="shared" si="12"/>
        <v>117.24818325000001</v>
      </c>
      <c r="O100" s="4">
        <f t="shared" si="13"/>
        <v>0</v>
      </c>
      <c r="P100" s="4">
        <f t="shared" si="14"/>
        <v>1.8799459000000005</v>
      </c>
      <c r="Q100" s="4">
        <f t="shared" si="15"/>
        <v>3.0889516000000006</v>
      </c>
      <c r="R100" s="4">
        <f t="shared" si="16"/>
        <v>71.733989600000015</v>
      </c>
      <c r="T100" s="2">
        <f t="shared" si="17"/>
        <v>1052.1604388000001</v>
      </c>
      <c r="U100" s="2"/>
    </row>
    <row r="101" spans="1:21">
      <c r="A101">
        <v>272</v>
      </c>
      <c r="B101" t="s">
        <v>707</v>
      </c>
      <c r="C101" s="4">
        <v>532361.68800000008</v>
      </c>
      <c r="D101" s="4">
        <v>146799.64000000001</v>
      </c>
      <c r="E101" s="4">
        <v>1062428.7830000001</v>
      </c>
      <c r="F101" s="4">
        <v>43465.802000000003</v>
      </c>
      <c r="G101" s="4">
        <v>0</v>
      </c>
      <c r="H101" s="4">
        <v>7709.3149999999996</v>
      </c>
      <c r="I101" s="4">
        <v>1131.1320000000001</v>
      </c>
      <c r="J101" s="4">
        <v>4434.4049999999997</v>
      </c>
      <c r="K101" s="5"/>
      <c r="L101" s="4">
        <f t="shared" si="10"/>
        <v>3803.3034368000012</v>
      </c>
      <c r="M101" s="4">
        <f t="shared" si="11"/>
        <v>2709.1933966500005</v>
      </c>
      <c r="N101" s="4">
        <f t="shared" si="12"/>
        <v>262.96810210000001</v>
      </c>
      <c r="O101" s="4">
        <f t="shared" si="13"/>
        <v>0</v>
      </c>
      <c r="P101" s="4">
        <f t="shared" si="14"/>
        <v>5.3965205000000003</v>
      </c>
      <c r="Q101" s="4">
        <f t="shared" si="15"/>
        <v>24.545564400000004</v>
      </c>
      <c r="R101" s="4">
        <f t="shared" si="16"/>
        <v>24.832668000000002</v>
      </c>
      <c r="T101" s="2">
        <f t="shared" si="17"/>
        <v>6805.4070204500022</v>
      </c>
      <c r="U101" s="2"/>
    </row>
    <row r="102" spans="1:21">
      <c r="A102">
        <v>273</v>
      </c>
      <c r="B102" t="s">
        <v>708</v>
      </c>
      <c r="C102" s="4">
        <v>76383.827999999994</v>
      </c>
      <c r="D102" s="4">
        <v>111627.48699999999</v>
      </c>
      <c r="E102" s="4">
        <v>81265.971999999994</v>
      </c>
      <c r="F102" s="4">
        <v>131595.90599999999</v>
      </c>
      <c r="G102" s="4">
        <v>0</v>
      </c>
      <c r="H102" s="4">
        <v>556.77800000000002</v>
      </c>
      <c r="I102" s="4">
        <v>15.56</v>
      </c>
      <c r="J102" s="4">
        <v>0</v>
      </c>
      <c r="K102" s="5"/>
      <c r="L102" s="4">
        <f t="shared" si="10"/>
        <v>1052.8633640000003</v>
      </c>
      <c r="M102" s="4">
        <f t="shared" si="11"/>
        <v>207.22822859999999</v>
      </c>
      <c r="N102" s="4">
        <f t="shared" si="12"/>
        <v>796.15523129999985</v>
      </c>
      <c r="O102" s="4">
        <f t="shared" si="13"/>
        <v>0</v>
      </c>
      <c r="P102" s="4">
        <f t="shared" si="14"/>
        <v>0.38974460000000005</v>
      </c>
      <c r="Q102" s="4">
        <f t="shared" si="15"/>
        <v>0.33765200000000001</v>
      </c>
      <c r="R102" s="4">
        <f t="shared" si="16"/>
        <v>0</v>
      </c>
      <c r="T102" s="2">
        <f t="shared" si="17"/>
        <v>2056.9742205000002</v>
      </c>
      <c r="U102" s="2"/>
    </row>
    <row r="103" spans="1:21">
      <c r="A103">
        <v>275</v>
      </c>
      <c r="B103" t="s">
        <v>709</v>
      </c>
      <c r="C103" s="4">
        <v>10792.062</v>
      </c>
      <c r="D103" s="4">
        <v>17393.143</v>
      </c>
      <c r="E103" s="4">
        <v>53554.012999999999</v>
      </c>
      <c r="F103" s="4">
        <v>18340.731</v>
      </c>
      <c r="G103" s="4">
        <v>0</v>
      </c>
      <c r="H103" s="4">
        <v>197.46</v>
      </c>
      <c r="I103" s="4">
        <v>0</v>
      </c>
      <c r="J103" s="4">
        <v>3.3580000000000001</v>
      </c>
      <c r="K103" s="5"/>
      <c r="L103" s="4">
        <f t="shared" si="10"/>
        <v>157.83714800000004</v>
      </c>
      <c r="M103" s="4">
        <f t="shared" si="11"/>
        <v>136.56273315000001</v>
      </c>
      <c r="N103" s="4">
        <f t="shared" si="12"/>
        <v>110.96142254999999</v>
      </c>
      <c r="O103" s="4">
        <f t="shared" si="13"/>
        <v>0</v>
      </c>
      <c r="P103" s="4">
        <f t="shared" si="14"/>
        <v>0.13822200000000004</v>
      </c>
      <c r="Q103" s="4">
        <f t="shared" si="15"/>
        <v>0</v>
      </c>
      <c r="R103" s="4">
        <f t="shared" si="16"/>
        <v>1.8804800000000003E-2</v>
      </c>
      <c r="T103" s="2">
        <f t="shared" si="17"/>
        <v>405.49952570000005</v>
      </c>
      <c r="U103" s="2"/>
    </row>
    <row r="104" spans="1:21">
      <c r="A104">
        <v>276</v>
      </c>
      <c r="B104" t="s">
        <v>710</v>
      </c>
      <c r="C104" s="4">
        <v>60772.757000000005</v>
      </c>
      <c r="D104" s="4">
        <v>41658.31</v>
      </c>
      <c r="E104" s="4">
        <v>338737.69699999999</v>
      </c>
      <c r="F104" s="4">
        <v>19460.563999999998</v>
      </c>
      <c r="G104" s="4">
        <v>0</v>
      </c>
      <c r="H104" s="4">
        <v>338.94499999999999</v>
      </c>
      <c r="I104" s="4">
        <v>18.21</v>
      </c>
      <c r="J104" s="4">
        <v>19662.102999999999</v>
      </c>
      <c r="K104" s="5"/>
      <c r="L104" s="4">
        <f t="shared" si="10"/>
        <v>573.61397520000014</v>
      </c>
      <c r="M104" s="4">
        <f t="shared" si="11"/>
        <v>863.78112735000002</v>
      </c>
      <c r="N104" s="4">
        <f t="shared" si="12"/>
        <v>117.73641219999999</v>
      </c>
      <c r="O104" s="4">
        <f t="shared" si="13"/>
        <v>0</v>
      </c>
      <c r="P104" s="4">
        <f t="shared" si="14"/>
        <v>0.23726150000000004</v>
      </c>
      <c r="Q104" s="4">
        <f t="shared" si="15"/>
        <v>0.39515700000000004</v>
      </c>
      <c r="R104" s="4">
        <f t="shared" si="16"/>
        <v>110.10777680000001</v>
      </c>
      <c r="T104" s="2">
        <f t="shared" si="17"/>
        <v>1555.7639332499998</v>
      </c>
      <c r="U104" s="2"/>
    </row>
    <row r="105" spans="1:21">
      <c r="A105">
        <v>280</v>
      </c>
      <c r="B105" t="s">
        <v>711</v>
      </c>
      <c r="C105" s="4">
        <v>17017.294999999998</v>
      </c>
      <c r="D105" s="4">
        <v>13593.382</v>
      </c>
      <c r="E105" s="4">
        <v>46607.928999999996</v>
      </c>
      <c r="F105" s="4">
        <v>16466.776000000002</v>
      </c>
      <c r="G105" s="4">
        <v>0</v>
      </c>
      <c r="H105" s="4">
        <v>1381.1289999999999</v>
      </c>
      <c r="I105" s="4">
        <v>0</v>
      </c>
      <c r="J105" s="4">
        <v>1172.3969999999999</v>
      </c>
      <c r="K105" s="5"/>
      <c r="L105" s="4">
        <f t="shared" si="10"/>
        <v>171.41979119999999</v>
      </c>
      <c r="M105" s="4">
        <f t="shared" si="11"/>
        <v>118.85021895</v>
      </c>
      <c r="N105" s="4">
        <f t="shared" si="12"/>
        <v>99.623994800000006</v>
      </c>
      <c r="O105" s="4">
        <f t="shared" si="13"/>
        <v>0</v>
      </c>
      <c r="P105" s="4">
        <f t="shared" si="14"/>
        <v>0.9667903000000001</v>
      </c>
      <c r="Q105" s="4">
        <f t="shared" si="15"/>
        <v>0</v>
      </c>
      <c r="R105" s="4">
        <f t="shared" si="16"/>
        <v>6.5654232000000006</v>
      </c>
      <c r="T105" s="2">
        <f t="shared" si="17"/>
        <v>390.86079524999997</v>
      </c>
      <c r="U105" s="2"/>
    </row>
    <row r="106" spans="1:21">
      <c r="A106">
        <v>284</v>
      </c>
      <c r="B106" t="s">
        <v>712</v>
      </c>
      <c r="C106" s="4">
        <v>26046.580999999998</v>
      </c>
      <c r="D106" s="4">
        <v>5777.3490000000002</v>
      </c>
      <c r="E106" s="4">
        <v>50050.074999999997</v>
      </c>
      <c r="F106" s="4">
        <v>4098.6310000000003</v>
      </c>
      <c r="G106" s="4">
        <v>0</v>
      </c>
      <c r="H106" s="4">
        <v>639.43200000000002</v>
      </c>
      <c r="I106" s="4">
        <v>0</v>
      </c>
      <c r="J106" s="4">
        <v>0</v>
      </c>
      <c r="K106" s="5"/>
      <c r="L106" s="4">
        <f t="shared" si="10"/>
        <v>178.21400800000004</v>
      </c>
      <c r="M106" s="4">
        <f t="shared" si="11"/>
        <v>127.62769125</v>
      </c>
      <c r="N106" s="4">
        <f t="shared" si="12"/>
        <v>24.79671755</v>
      </c>
      <c r="O106" s="4">
        <f t="shared" si="13"/>
        <v>0</v>
      </c>
      <c r="P106" s="4">
        <f t="shared" si="14"/>
        <v>0.44760240000000007</v>
      </c>
      <c r="Q106" s="4">
        <f t="shared" si="15"/>
        <v>0</v>
      </c>
      <c r="R106" s="4">
        <f t="shared" si="16"/>
        <v>0</v>
      </c>
      <c r="T106" s="2">
        <f t="shared" si="17"/>
        <v>331.08601920000001</v>
      </c>
      <c r="U106" s="2"/>
    </row>
    <row r="107" spans="1:21">
      <c r="A107">
        <v>285</v>
      </c>
      <c r="B107" t="s">
        <v>713</v>
      </c>
      <c r="C107" s="4">
        <v>599054.03600000008</v>
      </c>
      <c r="D107" s="4">
        <v>133333.54800000001</v>
      </c>
      <c r="E107" s="4">
        <v>1101981.9650000001</v>
      </c>
      <c r="F107" s="4">
        <v>19475.947</v>
      </c>
      <c r="G107" s="4">
        <v>0</v>
      </c>
      <c r="H107" s="4">
        <v>19886.867999999999</v>
      </c>
      <c r="I107" s="4">
        <v>0</v>
      </c>
      <c r="J107" s="4">
        <v>3569.5659999999998</v>
      </c>
      <c r="K107" s="5"/>
      <c r="L107" s="4">
        <f t="shared" si="10"/>
        <v>4101.3704704000011</v>
      </c>
      <c r="M107" s="4">
        <f t="shared" si="11"/>
        <v>2810.0540107500005</v>
      </c>
      <c r="N107" s="4">
        <f t="shared" si="12"/>
        <v>117.82947935</v>
      </c>
      <c r="O107" s="4">
        <f t="shared" si="13"/>
        <v>0</v>
      </c>
      <c r="P107" s="4">
        <f t="shared" si="14"/>
        <v>13.920807600000002</v>
      </c>
      <c r="Q107" s="4">
        <f t="shared" si="15"/>
        <v>0</v>
      </c>
      <c r="R107" s="4">
        <f t="shared" si="16"/>
        <v>19.989569600000003</v>
      </c>
      <c r="T107" s="2">
        <f t="shared" si="17"/>
        <v>7043.1747681000015</v>
      </c>
      <c r="U107" s="2"/>
    </row>
    <row r="108" spans="1:21">
      <c r="A108">
        <v>286</v>
      </c>
      <c r="B108" t="s">
        <v>714</v>
      </c>
      <c r="C108" s="4">
        <v>711932.62200000009</v>
      </c>
      <c r="D108" s="4">
        <v>308136.61</v>
      </c>
      <c r="E108" s="4">
        <v>1814278.41</v>
      </c>
      <c r="F108" s="4">
        <v>108862.47100000001</v>
      </c>
      <c r="G108" s="4">
        <v>0</v>
      </c>
      <c r="H108" s="4">
        <v>24555.219000000001</v>
      </c>
      <c r="I108" s="4">
        <v>603.23500000000001</v>
      </c>
      <c r="J108" s="4">
        <v>48237.420999999995</v>
      </c>
      <c r="K108" s="5"/>
      <c r="L108" s="4">
        <f t="shared" si="10"/>
        <v>5712.3876992000014</v>
      </c>
      <c r="M108" s="4">
        <f t="shared" si="11"/>
        <v>4626.4099455000005</v>
      </c>
      <c r="N108" s="4">
        <f t="shared" si="12"/>
        <v>658.61794955000005</v>
      </c>
      <c r="O108" s="4">
        <f t="shared" si="13"/>
        <v>0</v>
      </c>
      <c r="P108" s="4">
        <f t="shared" si="14"/>
        <v>17.188653300000002</v>
      </c>
      <c r="Q108" s="4">
        <f t="shared" si="15"/>
        <v>13.090199500000001</v>
      </c>
      <c r="R108" s="4">
        <f t="shared" si="16"/>
        <v>270.1295576</v>
      </c>
      <c r="T108" s="2">
        <f t="shared" si="17"/>
        <v>11027.694447050002</v>
      </c>
      <c r="U108" s="2"/>
    </row>
    <row r="109" spans="1:21">
      <c r="A109">
        <v>287</v>
      </c>
      <c r="B109" t="s">
        <v>715</v>
      </c>
      <c r="C109" s="4">
        <v>65619.245999999999</v>
      </c>
      <c r="D109" s="4">
        <v>31015.195</v>
      </c>
      <c r="E109" s="4">
        <v>152548.07199999999</v>
      </c>
      <c r="F109" s="4">
        <v>30498.465</v>
      </c>
      <c r="G109" s="4">
        <v>0</v>
      </c>
      <c r="H109" s="4">
        <v>2411.1610000000001</v>
      </c>
      <c r="I109" s="4">
        <v>0</v>
      </c>
      <c r="J109" s="4">
        <v>29344.001</v>
      </c>
      <c r="K109" s="5"/>
      <c r="L109" s="4">
        <f t="shared" si="10"/>
        <v>541.15286960000003</v>
      </c>
      <c r="M109" s="4">
        <f t="shared" si="11"/>
        <v>388.99758359999998</v>
      </c>
      <c r="N109" s="4">
        <f t="shared" si="12"/>
        <v>184.51571325</v>
      </c>
      <c r="O109" s="4">
        <f t="shared" si="13"/>
        <v>0</v>
      </c>
      <c r="P109" s="4">
        <f t="shared" si="14"/>
        <v>1.6878127000000003</v>
      </c>
      <c r="Q109" s="4">
        <f t="shared" si="15"/>
        <v>0</v>
      </c>
      <c r="R109" s="4">
        <f t="shared" si="16"/>
        <v>164.32640560000002</v>
      </c>
      <c r="T109" s="2">
        <f t="shared" si="17"/>
        <v>1116.35397915</v>
      </c>
      <c r="U109" s="2"/>
    </row>
    <row r="110" spans="1:21">
      <c r="A110">
        <v>288</v>
      </c>
      <c r="B110" t="s">
        <v>716</v>
      </c>
      <c r="C110" s="4">
        <v>57895.488000000005</v>
      </c>
      <c r="D110" s="4">
        <v>15304.888999999999</v>
      </c>
      <c r="E110" s="4">
        <v>147221.277</v>
      </c>
      <c r="F110" s="4">
        <v>14981.871999999999</v>
      </c>
      <c r="G110" s="4">
        <v>0</v>
      </c>
      <c r="H110" s="4">
        <v>2280.19</v>
      </c>
      <c r="I110" s="4">
        <v>169.7</v>
      </c>
      <c r="J110" s="4">
        <v>5003.5259999999998</v>
      </c>
      <c r="K110" s="5"/>
      <c r="L110" s="4">
        <f t="shared" si="10"/>
        <v>409.92211120000007</v>
      </c>
      <c r="M110" s="4">
        <f t="shared" si="11"/>
        <v>375.41425635000002</v>
      </c>
      <c r="N110" s="4">
        <f t="shared" si="12"/>
        <v>90.640325599999997</v>
      </c>
      <c r="O110" s="4">
        <f t="shared" si="13"/>
        <v>0</v>
      </c>
      <c r="P110" s="4">
        <f t="shared" si="14"/>
        <v>1.5961330000000002</v>
      </c>
      <c r="Q110" s="4">
        <f t="shared" si="15"/>
        <v>3.68249</v>
      </c>
      <c r="R110" s="4">
        <f t="shared" si="16"/>
        <v>28.019745600000004</v>
      </c>
      <c r="T110" s="2">
        <f t="shared" si="17"/>
        <v>881.25531615000011</v>
      </c>
      <c r="U110" s="2"/>
    </row>
    <row r="111" spans="1:21">
      <c r="A111">
        <v>290</v>
      </c>
      <c r="B111" t="s">
        <v>717</v>
      </c>
      <c r="C111" s="4">
        <v>52679.404999999999</v>
      </c>
      <c r="D111" s="4">
        <v>35638.716</v>
      </c>
      <c r="E111" s="4">
        <v>171400.644</v>
      </c>
      <c r="F111" s="4">
        <v>32536.920999999998</v>
      </c>
      <c r="G111" s="4">
        <v>0</v>
      </c>
      <c r="H111" s="4">
        <v>464.29300000000001</v>
      </c>
      <c r="I111" s="4">
        <v>493.39600000000002</v>
      </c>
      <c r="J111" s="4">
        <v>4251.8990000000003</v>
      </c>
      <c r="K111" s="5"/>
      <c r="L111" s="4">
        <f t="shared" si="10"/>
        <v>494.58147760000008</v>
      </c>
      <c r="M111" s="4">
        <f t="shared" si="11"/>
        <v>437.07164220000004</v>
      </c>
      <c r="N111" s="4">
        <f t="shared" si="12"/>
        <v>196.84837204999999</v>
      </c>
      <c r="O111" s="4">
        <f t="shared" si="13"/>
        <v>0</v>
      </c>
      <c r="P111" s="4">
        <f t="shared" si="14"/>
        <v>0.32500510000000005</v>
      </c>
      <c r="Q111" s="4">
        <f t="shared" si="15"/>
        <v>10.7066932</v>
      </c>
      <c r="R111" s="4">
        <f t="shared" si="16"/>
        <v>23.810634400000005</v>
      </c>
      <c r="T111" s="2">
        <f t="shared" si="17"/>
        <v>1139.5331901500001</v>
      </c>
      <c r="U111" s="2"/>
    </row>
    <row r="112" spans="1:21">
      <c r="A112">
        <v>291</v>
      </c>
      <c r="B112" t="s">
        <v>718</v>
      </c>
      <c r="C112" s="4">
        <v>10494.757</v>
      </c>
      <c r="D112" s="4">
        <v>53447.476999999999</v>
      </c>
      <c r="E112" s="4">
        <v>51143.707999999999</v>
      </c>
      <c r="F112" s="4">
        <v>46743.303</v>
      </c>
      <c r="G112" s="4">
        <v>0</v>
      </c>
      <c r="H112" s="4">
        <v>389.923</v>
      </c>
      <c r="I112" s="4">
        <v>0</v>
      </c>
      <c r="J112" s="4">
        <v>223.14500000000001</v>
      </c>
      <c r="K112" s="5"/>
      <c r="L112" s="4">
        <f t="shared" si="10"/>
        <v>358.07651040000002</v>
      </c>
      <c r="M112" s="4">
        <f t="shared" si="11"/>
        <v>130.41645540000002</v>
      </c>
      <c r="N112" s="4">
        <f t="shared" si="12"/>
        <v>282.79698315000002</v>
      </c>
      <c r="O112" s="4">
        <f t="shared" si="13"/>
        <v>0</v>
      </c>
      <c r="P112" s="4">
        <f t="shared" si="14"/>
        <v>0.27294610000000002</v>
      </c>
      <c r="Q112" s="4">
        <f t="shared" si="15"/>
        <v>0</v>
      </c>
      <c r="R112" s="4">
        <f t="shared" si="16"/>
        <v>1.2496120000000002</v>
      </c>
      <c r="T112" s="2">
        <f t="shared" si="17"/>
        <v>771.56289505000007</v>
      </c>
      <c r="U112" s="2"/>
    </row>
    <row r="113" spans="1:21">
      <c r="A113">
        <v>297</v>
      </c>
      <c r="B113" t="s">
        <v>719</v>
      </c>
      <c r="C113" s="4">
        <v>1394646.621</v>
      </c>
      <c r="D113" s="4">
        <v>556685.58700000006</v>
      </c>
      <c r="E113" s="4">
        <v>3014576.1860000002</v>
      </c>
      <c r="F113" s="4">
        <v>193626.55100000001</v>
      </c>
      <c r="G113" s="4">
        <v>0</v>
      </c>
      <c r="H113" s="4">
        <v>7028.3329999999996</v>
      </c>
      <c r="I113" s="4">
        <v>7771.2150000000001</v>
      </c>
      <c r="J113" s="4">
        <v>477.83499999999998</v>
      </c>
      <c r="K113" s="5"/>
      <c r="L113" s="4">
        <f t="shared" si="10"/>
        <v>10927.460364800003</v>
      </c>
      <c r="M113" s="4">
        <f t="shared" si="11"/>
        <v>7687.1692743000012</v>
      </c>
      <c r="N113" s="4">
        <f t="shared" si="12"/>
        <v>1171.44063355</v>
      </c>
      <c r="O113" s="4">
        <f t="shared" si="13"/>
        <v>0</v>
      </c>
      <c r="P113" s="4">
        <f t="shared" si="14"/>
        <v>4.9198331000000008</v>
      </c>
      <c r="Q113" s="4">
        <f t="shared" si="15"/>
        <v>168.63536550000001</v>
      </c>
      <c r="R113" s="4">
        <f t="shared" si="16"/>
        <v>2.6758760000000001</v>
      </c>
      <c r="T113" s="2">
        <f t="shared" si="17"/>
        <v>19959.625471250001</v>
      </c>
      <c r="U113" s="2"/>
    </row>
    <row r="114" spans="1:21">
      <c r="A114">
        <v>300</v>
      </c>
      <c r="B114" t="s">
        <v>720</v>
      </c>
      <c r="C114" s="4">
        <v>40062.93</v>
      </c>
      <c r="D114" s="4">
        <v>11988.346</v>
      </c>
      <c r="E114" s="4">
        <v>82778.501999999993</v>
      </c>
      <c r="F114" s="4">
        <v>9842.8680000000004</v>
      </c>
      <c r="G114" s="4">
        <v>0</v>
      </c>
      <c r="H114" s="4">
        <v>8785.1489999999994</v>
      </c>
      <c r="I114" s="4">
        <v>0</v>
      </c>
      <c r="J114" s="4">
        <v>0</v>
      </c>
      <c r="K114" s="5"/>
      <c r="L114" s="4">
        <f t="shared" si="10"/>
        <v>291.48714560000002</v>
      </c>
      <c r="M114" s="4">
        <f t="shared" si="11"/>
        <v>211.0851801</v>
      </c>
      <c r="N114" s="4">
        <f t="shared" si="12"/>
        <v>59.549351399999999</v>
      </c>
      <c r="O114" s="4">
        <f t="shared" si="13"/>
        <v>0</v>
      </c>
      <c r="P114" s="4">
        <f t="shared" si="14"/>
        <v>6.1496043000000009</v>
      </c>
      <c r="Q114" s="4">
        <f t="shared" si="15"/>
        <v>0</v>
      </c>
      <c r="R114" s="4">
        <f t="shared" si="16"/>
        <v>0</v>
      </c>
      <c r="T114" s="2">
        <f t="shared" si="17"/>
        <v>568.27128140000002</v>
      </c>
      <c r="U114" s="2"/>
    </row>
    <row r="115" spans="1:21">
      <c r="A115">
        <v>301</v>
      </c>
      <c r="B115" t="s">
        <v>721</v>
      </c>
      <c r="C115" s="4">
        <v>181184.19</v>
      </c>
      <c r="D115" s="4">
        <v>41823.353999999999</v>
      </c>
      <c r="E115" s="4">
        <v>423893.52299999999</v>
      </c>
      <c r="F115" s="4">
        <v>17345.554</v>
      </c>
      <c r="G115" s="4">
        <v>0</v>
      </c>
      <c r="H115" s="4">
        <v>9970.7129999999997</v>
      </c>
      <c r="I115" s="4">
        <v>5.6790000000000003</v>
      </c>
      <c r="J115" s="4">
        <v>8242.4719999999998</v>
      </c>
      <c r="K115" s="5"/>
      <c r="L115" s="4">
        <f t="shared" si="10"/>
        <v>1248.8422464000002</v>
      </c>
      <c r="M115" s="4">
        <f t="shared" si="11"/>
        <v>1080.9284836500001</v>
      </c>
      <c r="N115" s="4">
        <f t="shared" si="12"/>
        <v>104.9406017</v>
      </c>
      <c r="O115" s="4">
        <f t="shared" si="13"/>
        <v>0</v>
      </c>
      <c r="P115" s="4">
        <f t="shared" si="14"/>
        <v>6.9794991000000008</v>
      </c>
      <c r="Q115" s="4">
        <f t="shared" si="15"/>
        <v>0.1232343</v>
      </c>
      <c r="R115" s="4">
        <f t="shared" si="16"/>
        <v>46.157843200000002</v>
      </c>
      <c r="T115" s="2">
        <f t="shared" si="17"/>
        <v>2441.8140651500007</v>
      </c>
      <c r="U115" s="2"/>
    </row>
    <row r="116" spans="1:21">
      <c r="A116">
        <v>304</v>
      </c>
      <c r="B116" t="s">
        <v>722</v>
      </c>
      <c r="C116" s="4">
        <v>9409.8250000000007</v>
      </c>
      <c r="D116" s="4">
        <v>84901.004000000001</v>
      </c>
      <c r="E116" s="4">
        <v>24201.321</v>
      </c>
      <c r="F116" s="4">
        <v>52821.529000000002</v>
      </c>
      <c r="G116" s="4">
        <v>0</v>
      </c>
      <c r="H116" s="4">
        <v>72.361000000000004</v>
      </c>
      <c r="I116" s="4">
        <v>0</v>
      </c>
      <c r="J116" s="4">
        <v>0</v>
      </c>
      <c r="K116" s="5"/>
      <c r="L116" s="4">
        <f t="shared" si="10"/>
        <v>528.14064240000005</v>
      </c>
      <c r="M116" s="4">
        <f t="shared" si="11"/>
        <v>61.713368550000006</v>
      </c>
      <c r="N116" s="4">
        <f t="shared" si="12"/>
        <v>319.57025045</v>
      </c>
      <c r="O116" s="4">
        <f t="shared" si="13"/>
        <v>0</v>
      </c>
      <c r="P116" s="4">
        <f t="shared" si="14"/>
        <v>5.0652700000000009E-2</v>
      </c>
      <c r="Q116" s="4">
        <f t="shared" si="15"/>
        <v>0</v>
      </c>
      <c r="R116" s="4">
        <f t="shared" si="16"/>
        <v>0</v>
      </c>
      <c r="T116" s="2">
        <f t="shared" si="17"/>
        <v>909.47491410000009</v>
      </c>
      <c r="U116" s="2"/>
    </row>
    <row r="117" spans="1:21">
      <c r="A117">
        <v>305</v>
      </c>
      <c r="B117" t="s">
        <v>723</v>
      </c>
      <c r="C117" s="4">
        <v>192486.59699999998</v>
      </c>
      <c r="D117" s="4">
        <v>157377.81599999999</v>
      </c>
      <c r="E117" s="4">
        <v>334785.09999999998</v>
      </c>
      <c r="F117" s="4">
        <v>195510.61900000001</v>
      </c>
      <c r="G117" s="4">
        <v>0</v>
      </c>
      <c r="H117" s="4">
        <v>9206.1209999999992</v>
      </c>
      <c r="I117" s="4">
        <v>0</v>
      </c>
      <c r="J117" s="4">
        <v>8362.5859999999993</v>
      </c>
      <c r="K117" s="5"/>
      <c r="L117" s="4">
        <f t="shared" si="10"/>
        <v>1959.2407128</v>
      </c>
      <c r="M117" s="4">
        <f t="shared" si="11"/>
        <v>853.70200499999999</v>
      </c>
      <c r="N117" s="4">
        <f t="shared" si="12"/>
        <v>1182.83924495</v>
      </c>
      <c r="O117" s="4">
        <f t="shared" si="13"/>
        <v>0</v>
      </c>
      <c r="P117" s="4">
        <f t="shared" si="14"/>
        <v>6.4442847000000008</v>
      </c>
      <c r="Q117" s="4">
        <f t="shared" si="15"/>
        <v>0</v>
      </c>
      <c r="R117" s="4">
        <f t="shared" si="16"/>
        <v>46.830481600000006</v>
      </c>
      <c r="T117" s="2">
        <f t="shared" si="17"/>
        <v>4002.2262474500003</v>
      </c>
      <c r="U117" s="2"/>
    </row>
    <row r="118" spans="1:21">
      <c r="A118">
        <v>309</v>
      </c>
      <c r="B118" t="s">
        <v>724</v>
      </c>
      <c r="C118" s="4">
        <v>40891.447999999997</v>
      </c>
      <c r="D118" s="4">
        <v>19417.164000000001</v>
      </c>
      <c r="E118" s="4">
        <v>134400.72700000001</v>
      </c>
      <c r="F118" s="4">
        <v>13682.252</v>
      </c>
      <c r="G118" s="4">
        <v>0</v>
      </c>
      <c r="H118" s="4">
        <v>650.32500000000005</v>
      </c>
      <c r="I118" s="4">
        <v>0</v>
      </c>
      <c r="J118" s="4">
        <v>7.8150000000000004</v>
      </c>
      <c r="K118" s="5"/>
      <c r="L118" s="4">
        <f t="shared" si="10"/>
        <v>337.72822719999999</v>
      </c>
      <c r="M118" s="4">
        <f t="shared" si="11"/>
        <v>342.72185385000006</v>
      </c>
      <c r="N118" s="4">
        <f t="shared" si="12"/>
        <v>82.777624599999996</v>
      </c>
      <c r="O118" s="4">
        <f t="shared" si="13"/>
        <v>0</v>
      </c>
      <c r="P118" s="4">
        <f t="shared" si="14"/>
        <v>0.45522750000000012</v>
      </c>
      <c r="Q118" s="4">
        <f t="shared" si="15"/>
        <v>0</v>
      </c>
      <c r="R118" s="4">
        <f t="shared" si="16"/>
        <v>4.3764000000000011E-2</v>
      </c>
      <c r="T118" s="2">
        <f t="shared" si="17"/>
        <v>763.68293315000005</v>
      </c>
      <c r="U118" s="2"/>
    </row>
    <row r="119" spans="1:21">
      <c r="A119">
        <v>312</v>
      </c>
      <c r="B119" t="s">
        <v>725</v>
      </c>
      <c r="C119" s="4">
        <v>11343.388000000001</v>
      </c>
      <c r="D119" s="4">
        <v>4474.4530000000004</v>
      </c>
      <c r="E119" s="4">
        <v>26410.210999999999</v>
      </c>
      <c r="F119" s="4">
        <v>5339.8450000000003</v>
      </c>
      <c r="G119" s="4">
        <v>0</v>
      </c>
      <c r="H119" s="4">
        <v>248.357</v>
      </c>
      <c r="I119" s="4">
        <v>58.616999999999997</v>
      </c>
      <c r="J119" s="4">
        <v>0</v>
      </c>
      <c r="K119" s="5"/>
      <c r="L119" s="4">
        <f t="shared" si="10"/>
        <v>88.579909600000008</v>
      </c>
      <c r="M119" s="4">
        <f t="shared" si="11"/>
        <v>67.346038050000004</v>
      </c>
      <c r="N119" s="4">
        <f t="shared" si="12"/>
        <v>32.306062250000004</v>
      </c>
      <c r="O119" s="4">
        <f t="shared" si="13"/>
        <v>0</v>
      </c>
      <c r="P119" s="4">
        <f t="shared" si="14"/>
        <v>0.17384990000000003</v>
      </c>
      <c r="Q119" s="4">
        <f t="shared" si="15"/>
        <v>1.2719889</v>
      </c>
      <c r="R119" s="4">
        <f t="shared" si="16"/>
        <v>0</v>
      </c>
      <c r="T119" s="2">
        <f t="shared" si="17"/>
        <v>189.6778487</v>
      </c>
      <c r="U119" s="2"/>
    </row>
    <row r="120" spans="1:21">
      <c r="A120">
        <v>316</v>
      </c>
      <c r="B120" t="s">
        <v>726</v>
      </c>
      <c r="C120" s="4">
        <v>35184.682000000001</v>
      </c>
      <c r="D120" s="4">
        <v>10416.305</v>
      </c>
      <c r="E120" s="4">
        <v>85351.081000000006</v>
      </c>
      <c r="F120" s="4">
        <v>4998.875</v>
      </c>
      <c r="G120" s="4">
        <v>0</v>
      </c>
      <c r="H120" s="4">
        <v>346.834</v>
      </c>
      <c r="I120" s="4">
        <v>356.53800000000001</v>
      </c>
      <c r="J120" s="4">
        <v>0</v>
      </c>
      <c r="K120" s="5"/>
      <c r="L120" s="4">
        <f t="shared" si="10"/>
        <v>255.36552720000003</v>
      </c>
      <c r="M120" s="4">
        <f t="shared" si="11"/>
        <v>217.64525655000003</v>
      </c>
      <c r="N120" s="4">
        <f t="shared" si="12"/>
        <v>30.24319375</v>
      </c>
      <c r="O120" s="4">
        <f t="shared" si="13"/>
        <v>0</v>
      </c>
      <c r="P120" s="4">
        <f t="shared" si="14"/>
        <v>0.24278380000000005</v>
      </c>
      <c r="Q120" s="4">
        <f t="shared" si="15"/>
        <v>7.7368746000000002</v>
      </c>
      <c r="R120" s="4">
        <f t="shared" si="16"/>
        <v>0</v>
      </c>
      <c r="T120" s="2">
        <f t="shared" si="17"/>
        <v>511.23363590000008</v>
      </c>
      <c r="U120" s="2"/>
    </row>
    <row r="121" spans="1:21">
      <c r="A121">
        <v>317</v>
      </c>
      <c r="B121" t="s">
        <v>727</v>
      </c>
      <c r="C121" s="4">
        <v>24036.053</v>
      </c>
      <c r="D121" s="4">
        <v>5279.0649999999996</v>
      </c>
      <c r="E121" s="4">
        <v>49972.745000000003</v>
      </c>
      <c r="F121" s="4">
        <v>2709.2289999999998</v>
      </c>
      <c r="G121" s="4">
        <v>0</v>
      </c>
      <c r="H121" s="4">
        <v>379.14100000000002</v>
      </c>
      <c r="I121" s="4">
        <v>17.888999999999999</v>
      </c>
      <c r="J121" s="4">
        <v>1114.604</v>
      </c>
      <c r="K121" s="5"/>
      <c r="L121" s="4">
        <f t="shared" si="10"/>
        <v>164.16466080000001</v>
      </c>
      <c r="M121" s="4">
        <f t="shared" si="11"/>
        <v>127.43049975000001</v>
      </c>
      <c r="N121" s="4">
        <f t="shared" si="12"/>
        <v>16.390835449999997</v>
      </c>
      <c r="O121" s="4">
        <f t="shared" si="13"/>
        <v>0</v>
      </c>
      <c r="P121" s="4">
        <f t="shared" si="14"/>
        <v>0.26539870000000004</v>
      </c>
      <c r="Q121" s="4">
        <f t="shared" si="15"/>
        <v>0.38819130000000002</v>
      </c>
      <c r="R121" s="4">
        <f t="shared" si="16"/>
        <v>6.2417824000000008</v>
      </c>
      <c r="T121" s="2">
        <f t="shared" si="17"/>
        <v>308.63958600000001</v>
      </c>
      <c r="U121" s="2"/>
    </row>
    <row r="122" spans="1:21">
      <c r="A122">
        <v>320</v>
      </c>
      <c r="B122" t="s">
        <v>728</v>
      </c>
      <c r="C122" s="4">
        <v>77598.508000000002</v>
      </c>
      <c r="D122" s="4">
        <v>32242.485000000001</v>
      </c>
      <c r="E122" s="4">
        <v>166358.44399999999</v>
      </c>
      <c r="F122" s="4">
        <v>40144.44</v>
      </c>
      <c r="G122" s="4">
        <v>0</v>
      </c>
      <c r="H122" s="4">
        <v>3243.1149999999998</v>
      </c>
      <c r="I122" s="4">
        <v>695.85799999999995</v>
      </c>
      <c r="J122" s="4">
        <v>58096.427000000003</v>
      </c>
      <c r="K122" s="5"/>
      <c r="L122" s="4">
        <f t="shared" si="10"/>
        <v>615.10956080000005</v>
      </c>
      <c r="M122" s="4">
        <f t="shared" si="11"/>
        <v>424.21403220000002</v>
      </c>
      <c r="N122" s="4">
        <f t="shared" si="12"/>
        <v>242.873862</v>
      </c>
      <c r="O122" s="4">
        <f t="shared" si="13"/>
        <v>0</v>
      </c>
      <c r="P122" s="4">
        <f t="shared" si="14"/>
        <v>2.2701805000000004</v>
      </c>
      <c r="Q122" s="4">
        <f t="shared" si="15"/>
        <v>15.1001186</v>
      </c>
      <c r="R122" s="4">
        <f t="shared" si="16"/>
        <v>325.33999120000004</v>
      </c>
      <c r="T122" s="2">
        <f t="shared" si="17"/>
        <v>1299.5677541</v>
      </c>
      <c r="U122" s="2"/>
    </row>
    <row r="123" spans="1:21">
      <c r="A123">
        <v>322</v>
      </c>
      <c r="B123" t="s">
        <v>729</v>
      </c>
      <c r="C123" s="4">
        <v>49490.174999999996</v>
      </c>
      <c r="D123" s="4">
        <v>120174.21799999999</v>
      </c>
      <c r="E123" s="4">
        <v>154929.897</v>
      </c>
      <c r="F123" s="4">
        <v>89147.308000000005</v>
      </c>
      <c r="G123" s="4">
        <v>0</v>
      </c>
      <c r="H123" s="4">
        <v>1357.345</v>
      </c>
      <c r="I123" s="4">
        <v>2.528</v>
      </c>
      <c r="J123" s="4">
        <v>482.76400000000001</v>
      </c>
      <c r="K123" s="5"/>
      <c r="L123" s="4">
        <f t="shared" si="10"/>
        <v>950.12060080000003</v>
      </c>
      <c r="M123" s="4">
        <f t="shared" si="11"/>
        <v>395.07123735000005</v>
      </c>
      <c r="N123" s="4">
        <f t="shared" si="12"/>
        <v>539.34121340000002</v>
      </c>
      <c r="O123" s="4">
        <f t="shared" si="13"/>
        <v>0</v>
      </c>
      <c r="P123" s="4">
        <f t="shared" si="14"/>
        <v>0.95014150000000019</v>
      </c>
      <c r="Q123" s="4">
        <f t="shared" si="15"/>
        <v>5.4857599999999999E-2</v>
      </c>
      <c r="R123" s="4">
        <f t="shared" si="16"/>
        <v>2.7034784000000003</v>
      </c>
      <c r="T123" s="2">
        <f t="shared" si="17"/>
        <v>1885.5380506500001</v>
      </c>
      <c r="U123" s="2"/>
    </row>
    <row r="124" spans="1:21">
      <c r="A124">
        <v>398</v>
      </c>
      <c r="B124" t="s">
        <v>730</v>
      </c>
      <c r="C124" s="4">
        <v>1174260.8600000001</v>
      </c>
      <c r="D124" s="4">
        <v>655492.91299999994</v>
      </c>
      <c r="E124" s="4">
        <v>3022876.622</v>
      </c>
      <c r="F124" s="4">
        <v>25474.929</v>
      </c>
      <c r="G124" s="4">
        <v>0</v>
      </c>
      <c r="H124" s="4">
        <v>44717.883999999998</v>
      </c>
      <c r="I124" s="4">
        <v>13570.109</v>
      </c>
      <c r="J124" s="4">
        <v>850.82399999999996</v>
      </c>
      <c r="K124" s="5"/>
      <c r="L124" s="4">
        <f t="shared" si="10"/>
        <v>10246.621128800001</v>
      </c>
      <c r="M124" s="4">
        <f t="shared" si="11"/>
        <v>7708.3353861000005</v>
      </c>
      <c r="N124" s="4">
        <f t="shared" si="12"/>
        <v>154.12332044999999</v>
      </c>
      <c r="O124" s="4">
        <f t="shared" si="13"/>
        <v>0</v>
      </c>
      <c r="P124" s="4">
        <f t="shared" si="14"/>
        <v>31.302518800000005</v>
      </c>
      <c r="Q124" s="4">
        <f t="shared" si="15"/>
        <v>294.4713653</v>
      </c>
      <c r="R124" s="4">
        <f t="shared" si="16"/>
        <v>4.7646144000000001</v>
      </c>
      <c r="T124" s="2">
        <f t="shared" si="17"/>
        <v>18434.853719449999</v>
      </c>
      <c r="U124" s="2"/>
    </row>
    <row r="125" spans="1:21">
      <c r="A125">
        <v>399</v>
      </c>
      <c r="B125" t="s">
        <v>731</v>
      </c>
      <c r="C125" s="4">
        <v>31277.59</v>
      </c>
      <c r="D125" s="4">
        <v>12971.79</v>
      </c>
      <c r="E125" s="4">
        <v>173583.80799999999</v>
      </c>
      <c r="F125" s="4">
        <v>3928.9639999999999</v>
      </c>
      <c r="G125" s="4">
        <v>0</v>
      </c>
      <c r="H125" s="4">
        <v>853.226</v>
      </c>
      <c r="I125" s="4">
        <v>511.00599999999997</v>
      </c>
      <c r="J125" s="4">
        <v>0</v>
      </c>
      <c r="K125" s="5"/>
      <c r="L125" s="4">
        <f t="shared" si="10"/>
        <v>247.79652800000005</v>
      </c>
      <c r="M125" s="4">
        <f t="shared" si="11"/>
        <v>442.63871039999998</v>
      </c>
      <c r="N125" s="4">
        <f t="shared" si="12"/>
        <v>23.770232199999999</v>
      </c>
      <c r="O125" s="4">
        <f t="shared" si="13"/>
        <v>0</v>
      </c>
      <c r="P125" s="4">
        <f t="shared" si="14"/>
        <v>0.59725820000000007</v>
      </c>
      <c r="Q125" s="4">
        <f t="shared" si="15"/>
        <v>11.0888302</v>
      </c>
      <c r="R125" s="4">
        <f t="shared" si="16"/>
        <v>0</v>
      </c>
      <c r="T125" s="2">
        <f t="shared" si="17"/>
        <v>725.89155900000003</v>
      </c>
      <c r="U125" s="2"/>
    </row>
    <row r="126" spans="1:21">
      <c r="A126">
        <v>400</v>
      </c>
      <c r="B126" t="s">
        <v>732</v>
      </c>
      <c r="C126" s="4">
        <v>82974.697</v>
      </c>
      <c r="D126" s="4">
        <v>28475.511999999999</v>
      </c>
      <c r="E126" s="4">
        <v>205533.761</v>
      </c>
      <c r="F126" s="4">
        <v>21365.717000000001</v>
      </c>
      <c r="G126" s="4">
        <v>0</v>
      </c>
      <c r="H126" s="4">
        <v>890.45600000000002</v>
      </c>
      <c r="I126" s="4">
        <v>913.17</v>
      </c>
      <c r="J126" s="4">
        <v>0</v>
      </c>
      <c r="K126" s="5"/>
      <c r="L126" s="4">
        <f t="shared" si="10"/>
        <v>624.1211704000001</v>
      </c>
      <c r="M126" s="4">
        <f t="shared" si="11"/>
        <v>524.11109055000009</v>
      </c>
      <c r="N126" s="4">
        <f t="shared" si="12"/>
        <v>129.26258784999999</v>
      </c>
      <c r="O126" s="4">
        <f t="shared" si="13"/>
        <v>0</v>
      </c>
      <c r="P126" s="4">
        <f t="shared" si="14"/>
        <v>0.62331920000000007</v>
      </c>
      <c r="Q126" s="4">
        <f t="shared" si="15"/>
        <v>19.815788999999999</v>
      </c>
      <c r="R126" s="4">
        <f t="shared" si="16"/>
        <v>0</v>
      </c>
      <c r="T126" s="2">
        <f t="shared" si="17"/>
        <v>1297.9339570000002</v>
      </c>
      <c r="U126" s="2"/>
    </row>
    <row r="127" spans="1:21">
      <c r="A127">
        <v>402</v>
      </c>
      <c r="B127" t="s">
        <v>733</v>
      </c>
      <c r="C127" s="4">
        <v>65025.532000000007</v>
      </c>
      <c r="D127" s="4">
        <v>25116.901999999998</v>
      </c>
      <c r="E127" s="4">
        <v>196688.671</v>
      </c>
      <c r="F127" s="4">
        <v>22114.014999999999</v>
      </c>
      <c r="G127" s="4">
        <v>0</v>
      </c>
      <c r="H127" s="4">
        <v>3611.0329999999999</v>
      </c>
      <c r="I127" s="4">
        <v>161.256</v>
      </c>
      <c r="J127" s="4">
        <v>8272.893</v>
      </c>
      <c r="K127" s="5"/>
      <c r="L127" s="4">
        <f t="shared" si="10"/>
        <v>504.79763040000012</v>
      </c>
      <c r="M127" s="4">
        <f t="shared" si="11"/>
        <v>501.55611105000003</v>
      </c>
      <c r="N127" s="4">
        <f t="shared" si="12"/>
        <v>133.78979074999998</v>
      </c>
      <c r="O127" s="4">
        <f t="shared" si="13"/>
        <v>0</v>
      </c>
      <c r="P127" s="4">
        <f t="shared" si="14"/>
        <v>2.5277231000000002</v>
      </c>
      <c r="Q127" s="4">
        <f t="shared" si="15"/>
        <v>3.4992551999999999</v>
      </c>
      <c r="R127" s="4">
        <f t="shared" si="16"/>
        <v>46.328200800000005</v>
      </c>
      <c r="T127" s="2">
        <f t="shared" si="17"/>
        <v>1146.1705105000003</v>
      </c>
      <c r="U127" s="2"/>
    </row>
    <row r="128" spans="1:21">
      <c r="A128">
        <v>403</v>
      </c>
      <c r="B128" t="s">
        <v>734</v>
      </c>
      <c r="C128" s="4">
        <v>26354.184000000001</v>
      </c>
      <c r="D128" s="4">
        <v>15739.745999999999</v>
      </c>
      <c r="E128" s="4">
        <v>70889.837</v>
      </c>
      <c r="F128" s="4">
        <v>16629.258000000002</v>
      </c>
      <c r="G128" s="4">
        <v>0</v>
      </c>
      <c r="H128" s="4">
        <v>542.31500000000005</v>
      </c>
      <c r="I128" s="4">
        <v>0</v>
      </c>
      <c r="J128" s="4">
        <v>0</v>
      </c>
      <c r="K128" s="5"/>
      <c r="L128" s="4">
        <f t="shared" si="10"/>
        <v>235.72600800000004</v>
      </c>
      <c r="M128" s="4">
        <f t="shared" si="11"/>
        <v>180.76908435000001</v>
      </c>
      <c r="N128" s="4">
        <f t="shared" si="12"/>
        <v>100.60701090000001</v>
      </c>
      <c r="O128" s="4">
        <f t="shared" si="13"/>
        <v>0</v>
      </c>
      <c r="P128" s="4">
        <f t="shared" si="14"/>
        <v>0.37962050000000008</v>
      </c>
      <c r="Q128" s="4">
        <f t="shared" si="15"/>
        <v>0</v>
      </c>
      <c r="R128" s="4">
        <f t="shared" si="16"/>
        <v>0</v>
      </c>
      <c r="T128" s="2">
        <f t="shared" si="17"/>
        <v>517.48172375000001</v>
      </c>
      <c r="U128" s="2"/>
    </row>
    <row r="129" spans="1:21">
      <c r="A129">
        <v>405</v>
      </c>
      <c r="B129" t="s">
        <v>735</v>
      </c>
      <c r="C129" s="4">
        <v>793386.98600000003</v>
      </c>
      <c r="D129" s="4">
        <v>343188.63099999999</v>
      </c>
      <c r="E129" s="4">
        <v>1706080.07</v>
      </c>
      <c r="F129" s="4">
        <v>57112.442000000003</v>
      </c>
      <c r="G129" s="4">
        <v>0</v>
      </c>
      <c r="H129" s="4">
        <v>65462.750999999997</v>
      </c>
      <c r="I129" s="4">
        <v>6880.9170000000004</v>
      </c>
      <c r="J129" s="4">
        <v>6937.3609999999999</v>
      </c>
      <c r="K129" s="5"/>
      <c r="L129" s="4">
        <f t="shared" si="10"/>
        <v>6364.8234552000013</v>
      </c>
      <c r="M129" s="4">
        <f t="shared" si="11"/>
        <v>4350.5041785000003</v>
      </c>
      <c r="N129" s="4">
        <f t="shared" si="12"/>
        <v>345.53027409999999</v>
      </c>
      <c r="O129" s="4">
        <f t="shared" si="13"/>
        <v>0</v>
      </c>
      <c r="P129" s="4">
        <f t="shared" si="14"/>
        <v>45.823925700000004</v>
      </c>
      <c r="Q129" s="4">
        <f t="shared" si="15"/>
        <v>149.31589890000001</v>
      </c>
      <c r="R129" s="4">
        <f t="shared" si="16"/>
        <v>38.849221600000007</v>
      </c>
      <c r="T129" s="2">
        <f t="shared" si="17"/>
        <v>11255.997732400003</v>
      </c>
      <c r="U129" s="2"/>
    </row>
    <row r="130" spans="1:21">
      <c r="A130">
        <v>407</v>
      </c>
      <c r="B130" t="s">
        <v>736</v>
      </c>
      <c r="C130" s="4">
        <v>25839.723999999998</v>
      </c>
      <c r="D130" s="4">
        <v>8067.0709999999999</v>
      </c>
      <c r="E130" s="4">
        <v>49725.63</v>
      </c>
      <c r="F130" s="4">
        <v>6154.87</v>
      </c>
      <c r="G130" s="4">
        <v>0</v>
      </c>
      <c r="H130" s="4">
        <v>741.05700000000002</v>
      </c>
      <c r="I130" s="4">
        <v>2.7349999999999999</v>
      </c>
      <c r="J130" s="4">
        <v>0</v>
      </c>
      <c r="K130" s="5"/>
      <c r="L130" s="4">
        <f t="shared" si="10"/>
        <v>189.87805200000003</v>
      </c>
      <c r="M130" s="4">
        <f t="shared" si="11"/>
        <v>126.80035650000001</v>
      </c>
      <c r="N130" s="4">
        <f t="shared" si="12"/>
        <v>37.236963500000002</v>
      </c>
      <c r="O130" s="4">
        <f t="shared" si="13"/>
        <v>0</v>
      </c>
      <c r="P130" s="4">
        <f t="shared" si="14"/>
        <v>0.51873990000000003</v>
      </c>
      <c r="Q130" s="4">
        <f t="shared" si="15"/>
        <v>5.9349499999999999E-2</v>
      </c>
      <c r="R130" s="4">
        <f t="shared" si="16"/>
        <v>0</v>
      </c>
      <c r="T130" s="2">
        <f t="shared" si="17"/>
        <v>354.49346140000006</v>
      </c>
      <c r="U130" s="2"/>
    </row>
    <row r="131" spans="1:21">
      <c r="A131">
        <v>408</v>
      </c>
      <c r="B131" t="s">
        <v>737</v>
      </c>
      <c r="C131" s="4">
        <v>103173.463</v>
      </c>
      <c r="D131" s="4">
        <v>29700.988000000001</v>
      </c>
      <c r="E131" s="4">
        <v>325517.44500000001</v>
      </c>
      <c r="F131" s="4">
        <v>9171.5679999999993</v>
      </c>
      <c r="G131" s="4">
        <v>0</v>
      </c>
      <c r="H131" s="4">
        <v>6242.9719999999998</v>
      </c>
      <c r="I131" s="4">
        <v>397.56200000000001</v>
      </c>
      <c r="J131" s="4">
        <v>5862.9130000000005</v>
      </c>
      <c r="K131" s="5"/>
      <c r="L131" s="4">
        <f t="shared" si="10"/>
        <v>744.09692560000008</v>
      </c>
      <c r="M131" s="4">
        <f t="shared" si="11"/>
        <v>830.06948475000013</v>
      </c>
      <c r="N131" s="4">
        <f t="shared" si="12"/>
        <v>55.487986399999997</v>
      </c>
      <c r="O131" s="4">
        <f t="shared" si="13"/>
        <v>0</v>
      </c>
      <c r="P131" s="4">
        <f t="shared" si="14"/>
        <v>4.3700804000000009</v>
      </c>
      <c r="Q131" s="4">
        <f t="shared" si="15"/>
        <v>8.6270954</v>
      </c>
      <c r="R131" s="4">
        <f t="shared" si="16"/>
        <v>32.832312800000004</v>
      </c>
      <c r="T131" s="2">
        <f t="shared" si="17"/>
        <v>1642.6515725500001</v>
      </c>
      <c r="U131" s="2"/>
    </row>
    <row r="132" spans="1:21">
      <c r="A132">
        <v>410</v>
      </c>
      <c r="B132" t="s">
        <v>738</v>
      </c>
      <c r="C132" s="4">
        <v>132615.06299999999</v>
      </c>
      <c r="D132" s="4">
        <v>77444.304000000004</v>
      </c>
      <c r="E132" s="4">
        <v>406096.56</v>
      </c>
      <c r="F132" s="4">
        <v>25293.864000000001</v>
      </c>
      <c r="G132" s="4">
        <v>0</v>
      </c>
      <c r="H132" s="4">
        <v>17629.526000000002</v>
      </c>
      <c r="I132" s="4">
        <v>803.15200000000004</v>
      </c>
      <c r="J132" s="4">
        <v>2063.8819999999996</v>
      </c>
      <c r="K132" s="5"/>
      <c r="L132" s="4">
        <f t="shared" si="10"/>
        <v>1176.3324552000001</v>
      </c>
      <c r="M132" s="4">
        <f t="shared" si="11"/>
        <v>1035.5462280000002</v>
      </c>
      <c r="N132" s="4">
        <f t="shared" si="12"/>
        <v>153.02787720000001</v>
      </c>
      <c r="O132" s="4">
        <f t="shared" si="13"/>
        <v>0</v>
      </c>
      <c r="P132" s="4">
        <f t="shared" si="14"/>
        <v>12.340668200000003</v>
      </c>
      <c r="Q132" s="4">
        <f t="shared" si="15"/>
        <v>17.428398400000003</v>
      </c>
      <c r="R132" s="4">
        <f t="shared" si="16"/>
        <v>11.5577392</v>
      </c>
      <c r="T132" s="2">
        <f t="shared" si="17"/>
        <v>2394.6756270000005</v>
      </c>
      <c r="U132" s="2"/>
    </row>
    <row r="133" spans="1:21">
      <c r="A133">
        <v>416</v>
      </c>
      <c r="B133" t="s">
        <v>739</v>
      </c>
      <c r="C133" s="4">
        <v>8763.8019999999997</v>
      </c>
      <c r="D133" s="4">
        <v>16805.458999999999</v>
      </c>
      <c r="E133" s="4">
        <v>69607.88</v>
      </c>
      <c r="F133" s="4">
        <v>17961.924999999999</v>
      </c>
      <c r="G133" s="4">
        <v>0</v>
      </c>
      <c r="H133" s="4">
        <v>337.59800000000001</v>
      </c>
      <c r="I133" s="4">
        <v>62.49</v>
      </c>
      <c r="J133" s="4">
        <v>0</v>
      </c>
      <c r="K133" s="5"/>
      <c r="L133" s="4">
        <f t="shared" si="10"/>
        <v>143.18786160000002</v>
      </c>
      <c r="M133" s="4">
        <f t="shared" si="11"/>
        <v>177.50009400000002</v>
      </c>
      <c r="N133" s="4">
        <f t="shared" si="12"/>
        <v>108.66964624999999</v>
      </c>
      <c r="O133" s="4">
        <f t="shared" si="13"/>
        <v>0</v>
      </c>
      <c r="P133" s="4">
        <f t="shared" si="14"/>
        <v>0.23631860000000005</v>
      </c>
      <c r="Q133" s="4">
        <f t="shared" si="15"/>
        <v>1.356033</v>
      </c>
      <c r="R133" s="4">
        <f t="shared" si="16"/>
        <v>0</v>
      </c>
      <c r="T133" s="2">
        <f t="shared" si="17"/>
        <v>430.94995345000001</v>
      </c>
      <c r="U133" s="2"/>
    </row>
    <row r="134" spans="1:21">
      <c r="A134">
        <v>418</v>
      </c>
      <c r="B134" t="s">
        <v>740</v>
      </c>
      <c r="C134" s="4">
        <v>221246.247</v>
      </c>
      <c r="D134" s="4">
        <v>143030.91699999999</v>
      </c>
      <c r="E134" s="4">
        <v>572928.65599999996</v>
      </c>
      <c r="F134" s="4">
        <v>16124.624</v>
      </c>
      <c r="G134" s="4">
        <v>0</v>
      </c>
      <c r="H134" s="4">
        <v>11505.907999999999</v>
      </c>
      <c r="I134" s="4">
        <v>2693.9409999999998</v>
      </c>
      <c r="J134" s="4">
        <v>0</v>
      </c>
      <c r="K134" s="5"/>
      <c r="L134" s="4">
        <f t="shared" si="10"/>
        <v>2039.9521184000002</v>
      </c>
      <c r="M134" s="4">
        <f t="shared" si="11"/>
        <v>1460.9680728000001</v>
      </c>
      <c r="N134" s="4">
        <f t="shared" si="12"/>
        <v>97.553975199999996</v>
      </c>
      <c r="O134" s="4">
        <f t="shared" si="13"/>
        <v>0</v>
      </c>
      <c r="P134" s="4">
        <f t="shared" si="14"/>
        <v>8.0541356000000004</v>
      </c>
      <c r="Q134" s="4">
        <f t="shared" si="15"/>
        <v>58.458519699999997</v>
      </c>
      <c r="R134" s="4">
        <f t="shared" si="16"/>
        <v>0</v>
      </c>
      <c r="T134" s="2">
        <f t="shared" si="17"/>
        <v>3664.9868217000003</v>
      </c>
      <c r="U134" s="2"/>
    </row>
    <row r="135" spans="1:21">
      <c r="A135">
        <v>420</v>
      </c>
      <c r="B135" t="s">
        <v>741</v>
      </c>
      <c r="C135" s="4">
        <v>67262.915999999997</v>
      </c>
      <c r="D135" s="4">
        <v>51318.966999999997</v>
      </c>
      <c r="E135" s="4">
        <v>225408.068</v>
      </c>
      <c r="F135" s="4">
        <v>51403.476999999999</v>
      </c>
      <c r="G135" s="4">
        <v>0</v>
      </c>
      <c r="H135" s="4">
        <v>1837.713</v>
      </c>
      <c r="I135" s="4">
        <v>131.39699999999999</v>
      </c>
      <c r="J135" s="4">
        <v>2143.7069999999999</v>
      </c>
      <c r="K135" s="5"/>
      <c r="L135" s="4">
        <f t="shared" si="10"/>
        <v>664.05854480000005</v>
      </c>
      <c r="M135" s="4">
        <f t="shared" si="11"/>
        <v>574.79057340000008</v>
      </c>
      <c r="N135" s="4">
        <f t="shared" si="12"/>
        <v>310.99103585</v>
      </c>
      <c r="O135" s="4">
        <f t="shared" si="13"/>
        <v>0</v>
      </c>
      <c r="P135" s="4">
        <f t="shared" si="14"/>
        <v>1.2863991000000001</v>
      </c>
      <c r="Q135" s="4">
        <f t="shared" si="15"/>
        <v>2.8513148999999998</v>
      </c>
      <c r="R135" s="4">
        <f t="shared" si="16"/>
        <v>12.004759200000001</v>
      </c>
      <c r="T135" s="2">
        <f t="shared" si="17"/>
        <v>1553.9778680500003</v>
      </c>
      <c r="U135" s="2"/>
    </row>
    <row r="136" spans="1:21">
      <c r="A136">
        <v>421</v>
      </c>
      <c r="B136" t="s">
        <v>742</v>
      </c>
      <c r="C136" s="4">
        <v>4629.4530000000004</v>
      </c>
      <c r="D136" s="4">
        <v>5261.5330000000004</v>
      </c>
      <c r="E136" s="4">
        <v>14978.002</v>
      </c>
      <c r="F136" s="4">
        <v>7513.4610000000002</v>
      </c>
      <c r="G136" s="4">
        <v>0</v>
      </c>
      <c r="H136" s="4">
        <v>178.703</v>
      </c>
      <c r="I136" s="4">
        <v>0</v>
      </c>
      <c r="J136" s="4">
        <v>144.57599999999999</v>
      </c>
      <c r="K136" s="5"/>
      <c r="L136" s="4">
        <f t="shared" si="10"/>
        <v>55.389521600000009</v>
      </c>
      <c r="M136" s="4">
        <f t="shared" si="11"/>
        <v>38.193905100000002</v>
      </c>
      <c r="N136" s="4">
        <f t="shared" si="12"/>
        <v>45.45643905</v>
      </c>
      <c r="O136" s="4">
        <f t="shared" si="13"/>
        <v>0</v>
      </c>
      <c r="P136" s="4">
        <f t="shared" si="14"/>
        <v>0.12509210000000001</v>
      </c>
      <c r="Q136" s="4">
        <f t="shared" si="15"/>
        <v>0</v>
      </c>
      <c r="R136" s="4">
        <f t="shared" si="16"/>
        <v>0.80962560000000006</v>
      </c>
      <c r="T136" s="2">
        <f t="shared" si="17"/>
        <v>139.16495785000001</v>
      </c>
      <c r="U136" s="2"/>
    </row>
    <row r="137" spans="1:21">
      <c r="A137">
        <v>422</v>
      </c>
      <c r="B137" t="s">
        <v>743</v>
      </c>
      <c r="C137" s="4">
        <v>91934.775999999998</v>
      </c>
      <c r="D137" s="4">
        <v>48352.366999999998</v>
      </c>
      <c r="E137" s="4">
        <v>234161.29500000001</v>
      </c>
      <c r="F137" s="4">
        <v>51331.21</v>
      </c>
      <c r="G137" s="4">
        <v>0</v>
      </c>
      <c r="H137" s="4">
        <v>2029.9670000000001</v>
      </c>
      <c r="I137" s="4">
        <v>0</v>
      </c>
      <c r="J137" s="4">
        <v>15986.38</v>
      </c>
      <c r="K137" s="5"/>
      <c r="L137" s="4">
        <f t="shared" ref="L137:L199" si="18">0.5*(C137+D137)*($L$7/100)</f>
        <v>785.60800080000001</v>
      </c>
      <c r="M137" s="4">
        <f t="shared" si="11"/>
        <v>597.11130225000011</v>
      </c>
      <c r="N137" s="4">
        <f t="shared" si="12"/>
        <v>310.55382049999997</v>
      </c>
      <c r="O137" s="4">
        <f t="shared" si="13"/>
        <v>0</v>
      </c>
      <c r="P137" s="4">
        <f t="shared" si="14"/>
        <v>1.4209769000000003</v>
      </c>
      <c r="Q137" s="4">
        <f t="shared" si="15"/>
        <v>0</v>
      </c>
      <c r="R137" s="4">
        <f t="shared" si="16"/>
        <v>89.523728000000006</v>
      </c>
      <c r="T137" s="2">
        <f t="shared" si="17"/>
        <v>1694.6941004500002</v>
      </c>
      <c r="U137" s="2"/>
    </row>
    <row r="138" spans="1:21">
      <c r="A138">
        <v>423</v>
      </c>
      <c r="B138" t="s">
        <v>744</v>
      </c>
      <c r="C138" s="4">
        <v>134401.79300000001</v>
      </c>
      <c r="D138" s="4">
        <v>84968.540999999997</v>
      </c>
      <c r="E138" s="4">
        <v>467903.48499999999</v>
      </c>
      <c r="F138" s="4">
        <v>4970.17</v>
      </c>
      <c r="G138" s="4">
        <v>0</v>
      </c>
      <c r="H138" s="4">
        <v>1516.4939999999999</v>
      </c>
      <c r="I138" s="4">
        <v>2484.3130000000001</v>
      </c>
      <c r="J138" s="4">
        <v>8.1649999999999991</v>
      </c>
      <c r="K138" s="5"/>
      <c r="L138" s="4">
        <f t="shared" si="18"/>
        <v>1228.4738704000001</v>
      </c>
      <c r="M138" s="4">
        <f t="shared" ref="M138:M200" si="19">0.5*E138*($M$7/100)</f>
        <v>1193.1538867500001</v>
      </c>
      <c r="N138" s="4">
        <f t="shared" ref="N138:N200" si="20">0.5*F138*($N$7/100)</f>
        <v>30.069528500000001</v>
      </c>
      <c r="O138" s="4">
        <f t="shared" ref="O138:O200" si="21">0.5*G138*($O$7/100)</f>
        <v>0</v>
      </c>
      <c r="P138" s="4">
        <f t="shared" ref="P138:P200" si="22">0.5*H138*($P$7/100)</f>
        <v>1.0615458</v>
      </c>
      <c r="Q138" s="4">
        <f t="shared" ref="Q138:Q200" si="23">0.5*I138*($Q$7/100)</f>
        <v>53.909592100000005</v>
      </c>
      <c r="R138" s="4">
        <f t="shared" ref="R138:R200" si="24">0.5*J138*($R$7/100)</f>
        <v>4.5724000000000001E-2</v>
      </c>
      <c r="T138" s="2">
        <f t="shared" ref="T138:T200" si="25">SUM(L138:Q138)</f>
        <v>2506.6684235500006</v>
      </c>
      <c r="U138" s="2"/>
    </row>
    <row r="139" spans="1:21">
      <c r="A139">
        <v>425</v>
      </c>
      <c r="B139" t="s">
        <v>745</v>
      </c>
      <c r="C139" s="4">
        <v>49341.027000000002</v>
      </c>
      <c r="D139" s="4">
        <v>8894.5759999999991</v>
      </c>
      <c r="E139" s="4">
        <v>209503.19</v>
      </c>
      <c r="F139" s="4">
        <v>2180.9140000000002</v>
      </c>
      <c r="G139" s="4">
        <v>0</v>
      </c>
      <c r="H139" s="4">
        <v>2638.3829999999998</v>
      </c>
      <c r="I139" s="4">
        <v>106.363</v>
      </c>
      <c r="J139" s="4">
        <v>3213.6849999999999</v>
      </c>
      <c r="K139" s="5"/>
      <c r="L139" s="4">
        <f t="shared" si="18"/>
        <v>326.11937680000005</v>
      </c>
      <c r="M139" s="4">
        <f t="shared" si="19"/>
        <v>534.23313450000001</v>
      </c>
      <c r="N139" s="4">
        <f t="shared" si="20"/>
        <v>13.1945297</v>
      </c>
      <c r="O139" s="4">
        <f t="shared" si="21"/>
        <v>0</v>
      </c>
      <c r="P139" s="4">
        <f t="shared" si="22"/>
        <v>1.8468681000000002</v>
      </c>
      <c r="Q139" s="4">
        <f t="shared" si="23"/>
        <v>2.3080771000000002</v>
      </c>
      <c r="R139" s="4">
        <f t="shared" si="24"/>
        <v>17.996636000000002</v>
      </c>
      <c r="T139" s="2">
        <f t="shared" si="25"/>
        <v>877.70198620000008</v>
      </c>
      <c r="U139" s="2"/>
    </row>
    <row r="140" spans="1:21">
      <c r="A140">
        <v>426</v>
      </c>
      <c r="B140" t="s">
        <v>746</v>
      </c>
      <c r="C140" s="4">
        <v>76940.159</v>
      </c>
      <c r="D140" s="4">
        <v>41120.499000000003</v>
      </c>
      <c r="E140" s="4">
        <v>258050.6</v>
      </c>
      <c r="F140" s="4">
        <v>34930.345000000001</v>
      </c>
      <c r="G140" s="4">
        <v>0</v>
      </c>
      <c r="H140" s="4">
        <v>5892.0129999999999</v>
      </c>
      <c r="I140" s="4">
        <v>0</v>
      </c>
      <c r="J140" s="4">
        <v>0</v>
      </c>
      <c r="K140" s="5"/>
      <c r="L140" s="4">
        <f t="shared" si="18"/>
        <v>661.13968480000005</v>
      </c>
      <c r="M140" s="4">
        <f t="shared" si="19"/>
        <v>658.02903000000003</v>
      </c>
      <c r="N140" s="4">
        <f t="shared" si="20"/>
        <v>211.32858725</v>
      </c>
      <c r="O140" s="4">
        <f t="shared" si="21"/>
        <v>0</v>
      </c>
      <c r="P140" s="4">
        <f t="shared" si="22"/>
        <v>4.1244091000000003</v>
      </c>
      <c r="Q140" s="4">
        <f t="shared" si="23"/>
        <v>0</v>
      </c>
      <c r="R140" s="4">
        <f t="shared" si="24"/>
        <v>0</v>
      </c>
      <c r="T140" s="2">
        <f t="shared" si="25"/>
        <v>1534.6217111500002</v>
      </c>
      <c r="U140" s="2"/>
    </row>
    <row r="141" spans="1:21">
      <c r="A141">
        <v>430</v>
      </c>
      <c r="B141" t="s">
        <v>747</v>
      </c>
      <c r="C141" s="4">
        <v>172495.07199999999</v>
      </c>
      <c r="D141" s="4">
        <v>58329.991000000002</v>
      </c>
      <c r="E141" s="4">
        <v>366476.147</v>
      </c>
      <c r="F141" s="4">
        <v>17104.438999999998</v>
      </c>
      <c r="G141" s="4">
        <v>0</v>
      </c>
      <c r="H141" s="4">
        <v>1554.481</v>
      </c>
      <c r="I141" s="4">
        <v>13.387</v>
      </c>
      <c r="J141" s="4">
        <v>594.495</v>
      </c>
      <c r="K141" s="5"/>
      <c r="L141" s="4">
        <f t="shared" si="18"/>
        <v>1292.6203528000001</v>
      </c>
      <c r="M141" s="4">
        <f t="shared" si="19"/>
        <v>934.51417485000002</v>
      </c>
      <c r="N141" s="4">
        <f t="shared" si="20"/>
        <v>103.48185594999998</v>
      </c>
      <c r="O141" s="4">
        <f t="shared" si="21"/>
        <v>0</v>
      </c>
      <c r="P141" s="4">
        <f t="shared" si="22"/>
        <v>1.0881367000000002</v>
      </c>
      <c r="Q141" s="4">
        <f t="shared" si="23"/>
        <v>0.29049790000000003</v>
      </c>
      <c r="R141" s="4">
        <f t="shared" si="24"/>
        <v>3.3291720000000007</v>
      </c>
      <c r="T141" s="2">
        <f t="shared" si="25"/>
        <v>2331.9950182000002</v>
      </c>
      <c r="U141" s="2"/>
    </row>
    <row r="142" spans="1:21">
      <c r="A142">
        <v>433</v>
      </c>
      <c r="B142" t="s">
        <v>748</v>
      </c>
      <c r="C142" s="4">
        <v>40483.610999999997</v>
      </c>
      <c r="D142" s="4">
        <v>50519.574999999997</v>
      </c>
      <c r="E142" s="4">
        <v>176345.389</v>
      </c>
      <c r="F142" s="4">
        <v>49189.171000000002</v>
      </c>
      <c r="G142" s="4">
        <v>0</v>
      </c>
      <c r="H142" s="4">
        <v>1909.02</v>
      </c>
      <c r="I142" s="4">
        <v>227.50200000000001</v>
      </c>
      <c r="J142" s="4">
        <v>0</v>
      </c>
      <c r="K142" s="5"/>
      <c r="L142" s="4">
        <f t="shared" si="18"/>
        <v>509.61784160000002</v>
      </c>
      <c r="M142" s="4">
        <f t="shared" si="19"/>
        <v>449.68074195000003</v>
      </c>
      <c r="N142" s="4">
        <f t="shared" si="20"/>
        <v>297.59448455</v>
      </c>
      <c r="O142" s="4">
        <f t="shared" si="21"/>
        <v>0</v>
      </c>
      <c r="P142" s="4">
        <f t="shared" si="22"/>
        <v>1.3363140000000002</v>
      </c>
      <c r="Q142" s="4">
        <f t="shared" si="23"/>
        <v>4.9367934</v>
      </c>
      <c r="R142" s="4">
        <f t="shared" si="24"/>
        <v>0</v>
      </c>
      <c r="T142" s="2">
        <f t="shared" si="25"/>
        <v>1263.1661755</v>
      </c>
      <c r="U142" s="2"/>
    </row>
    <row r="143" spans="1:21">
      <c r="A143">
        <v>434</v>
      </c>
      <c r="B143" t="s">
        <v>749</v>
      </c>
      <c r="C143" s="4">
        <v>126613.12699999999</v>
      </c>
      <c r="D143" s="4">
        <v>112951.52</v>
      </c>
      <c r="E143" s="4">
        <v>312923.09399999998</v>
      </c>
      <c r="F143" s="4">
        <v>57366.256000000001</v>
      </c>
      <c r="G143" s="4">
        <v>124301.94100000001</v>
      </c>
      <c r="H143" s="4">
        <v>2597.8939999999998</v>
      </c>
      <c r="I143" s="4">
        <v>1035.8440000000001</v>
      </c>
      <c r="J143" s="4">
        <v>338.7549999999901</v>
      </c>
      <c r="K143" s="5"/>
      <c r="L143" s="4">
        <f t="shared" si="18"/>
        <v>1341.5620232000001</v>
      </c>
      <c r="M143" s="4">
        <f t="shared" si="19"/>
        <v>797.95388969999999</v>
      </c>
      <c r="N143" s="4">
        <f t="shared" si="20"/>
        <v>347.06584879999997</v>
      </c>
      <c r="O143" s="4">
        <f t="shared" si="21"/>
        <v>696.09086960000013</v>
      </c>
      <c r="P143" s="4">
        <f t="shared" si="22"/>
        <v>1.8185258000000002</v>
      </c>
      <c r="Q143" s="4">
        <f t="shared" si="23"/>
        <v>22.477814800000001</v>
      </c>
      <c r="R143" s="4">
        <f t="shared" si="24"/>
        <v>1.8970279999999449</v>
      </c>
      <c r="T143" s="2">
        <f t="shared" si="25"/>
        <v>3206.9689719000003</v>
      </c>
      <c r="U143" s="2"/>
    </row>
    <row r="144" spans="1:21">
      <c r="A144">
        <v>435</v>
      </c>
      <c r="B144" t="s">
        <v>750</v>
      </c>
      <c r="C144" s="4">
        <v>2636.5329999999999</v>
      </c>
      <c r="D144" s="4">
        <v>14255.34</v>
      </c>
      <c r="E144" s="4">
        <v>17234.780999999999</v>
      </c>
      <c r="F144" s="4">
        <v>14570.767</v>
      </c>
      <c r="G144" s="4">
        <v>0</v>
      </c>
      <c r="H144" s="4">
        <v>122.202</v>
      </c>
      <c r="I144" s="4">
        <v>64.933999999999997</v>
      </c>
      <c r="J144" s="4">
        <v>4577.2259999999997</v>
      </c>
      <c r="K144" s="5"/>
      <c r="L144" s="4">
        <f t="shared" si="18"/>
        <v>94.594488800000008</v>
      </c>
      <c r="M144" s="4">
        <f t="shared" si="19"/>
        <v>43.948691549999999</v>
      </c>
      <c r="N144" s="4">
        <f t="shared" si="20"/>
        <v>88.153140350000001</v>
      </c>
      <c r="O144" s="4">
        <f t="shared" si="21"/>
        <v>0</v>
      </c>
      <c r="P144" s="4">
        <f t="shared" si="22"/>
        <v>8.5541400000000017E-2</v>
      </c>
      <c r="Q144" s="4">
        <f t="shared" si="23"/>
        <v>1.4090677999999999</v>
      </c>
      <c r="R144" s="4">
        <f t="shared" si="24"/>
        <v>25.632465600000003</v>
      </c>
      <c r="T144" s="2">
        <f t="shared" si="25"/>
        <v>228.19092990000001</v>
      </c>
      <c r="U144" s="2"/>
    </row>
    <row r="145" spans="1:21">
      <c r="A145">
        <v>436</v>
      </c>
      <c r="B145" t="s">
        <v>751</v>
      </c>
      <c r="C145" s="4">
        <v>3959.5839999999998</v>
      </c>
      <c r="D145" s="4">
        <v>2995.1750000000002</v>
      </c>
      <c r="E145" s="4">
        <v>41814.332999999999</v>
      </c>
      <c r="F145" s="4">
        <v>2167.9169999999999</v>
      </c>
      <c r="G145" s="4">
        <v>0</v>
      </c>
      <c r="H145" s="4">
        <v>852.42200000000003</v>
      </c>
      <c r="I145" s="4">
        <v>104.02800000000001</v>
      </c>
      <c r="J145" s="4">
        <v>586.17399999999998</v>
      </c>
      <c r="K145" s="5"/>
      <c r="L145" s="4">
        <f t="shared" si="18"/>
        <v>38.946650400000003</v>
      </c>
      <c r="M145" s="4">
        <f t="shared" si="19"/>
        <v>106.62654915</v>
      </c>
      <c r="N145" s="4">
        <f t="shared" si="20"/>
        <v>13.11589785</v>
      </c>
      <c r="O145" s="4">
        <f t="shared" si="21"/>
        <v>0</v>
      </c>
      <c r="P145" s="4">
        <f t="shared" si="22"/>
        <v>0.5966954000000001</v>
      </c>
      <c r="Q145" s="4">
        <f t="shared" si="23"/>
        <v>2.2574076000000001</v>
      </c>
      <c r="R145" s="4">
        <f t="shared" si="24"/>
        <v>3.2825744000000006</v>
      </c>
      <c r="T145" s="2">
        <f t="shared" si="25"/>
        <v>161.54320039999999</v>
      </c>
      <c r="U145" s="2"/>
    </row>
    <row r="146" spans="1:21">
      <c r="A146">
        <v>440</v>
      </c>
      <c r="B146" t="s">
        <v>752</v>
      </c>
      <c r="C146" s="4">
        <v>17632.273000000001</v>
      </c>
      <c r="D146" s="4">
        <v>22258.821</v>
      </c>
      <c r="E146" s="4">
        <v>114722.223</v>
      </c>
      <c r="F146" s="4">
        <v>26319.564999999999</v>
      </c>
      <c r="G146" s="4">
        <v>0</v>
      </c>
      <c r="H146" s="4">
        <v>1646.9010000000001</v>
      </c>
      <c r="I146" s="4">
        <v>253.25399999999999</v>
      </c>
      <c r="J146" s="4">
        <v>0</v>
      </c>
      <c r="K146" s="5"/>
      <c r="L146" s="4">
        <f t="shared" si="18"/>
        <v>223.39012640000001</v>
      </c>
      <c r="M146" s="4">
        <f t="shared" si="19"/>
        <v>292.54166865000002</v>
      </c>
      <c r="N146" s="4">
        <f t="shared" si="20"/>
        <v>159.23336824999998</v>
      </c>
      <c r="O146" s="4">
        <f t="shared" si="21"/>
        <v>0</v>
      </c>
      <c r="P146" s="4">
        <f t="shared" si="22"/>
        <v>1.1528307000000002</v>
      </c>
      <c r="Q146" s="4">
        <f t="shared" si="23"/>
        <v>5.4956117999999998</v>
      </c>
      <c r="R146" s="4">
        <f t="shared" si="24"/>
        <v>0</v>
      </c>
      <c r="T146" s="2">
        <f t="shared" si="25"/>
        <v>681.8136058</v>
      </c>
      <c r="U146" s="2"/>
    </row>
    <row r="147" spans="1:21">
      <c r="A147">
        <v>441</v>
      </c>
      <c r="B147" t="s">
        <v>753</v>
      </c>
      <c r="C147" s="4">
        <v>22583.651000000002</v>
      </c>
      <c r="D147" s="4">
        <v>45497.02</v>
      </c>
      <c r="E147" s="4">
        <v>106116.826</v>
      </c>
      <c r="F147" s="4">
        <v>42154.819000000003</v>
      </c>
      <c r="G147" s="4">
        <v>0</v>
      </c>
      <c r="H147" s="4">
        <v>533.67600000000004</v>
      </c>
      <c r="I147" s="4">
        <v>7.8630000000000004</v>
      </c>
      <c r="J147" s="4">
        <v>18.199000000000002</v>
      </c>
      <c r="K147" s="5"/>
      <c r="L147" s="4">
        <f t="shared" si="18"/>
        <v>381.25175760000008</v>
      </c>
      <c r="M147" s="4">
        <f t="shared" si="19"/>
        <v>270.59790630000003</v>
      </c>
      <c r="N147" s="4">
        <f t="shared" si="20"/>
        <v>255.03665495000001</v>
      </c>
      <c r="O147" s="4">
        <f t="shared" si="21"/>
        <v>0</v>
      </c>
      <c r="P147" s="4">
        <f t="shared" si="22"/>
        <v>0.37357320000000011</v>
      </c>
      <c r="Q147" s="4">
        <f t="shared" si="23"/>
        <v>0.1706271</v>
      </c>
      <c r="R147" s="4">
        <f t="shared" si="24"/>
        <v>0.10191440000000003</v>
      </c>
      <c r="T147" s="2">
        <f t="shared" si="25"/>
        <v>907.43051915000024</v>
      </c>
      <c r="U147" s="2"/>
    </row>
    <row r="148" spans="1:21">
      <c r="A148">
        <v>444</v>
      </c>
      <c r="B148" t="s">
        <v>754</v>
      </c>
      <c r="C148" s="4">
        <v>343375.34499999997</v>
      </c>
      <c r="D148" s="4">
        <v>397512.84299999999</v>
      </c>
      <c r="E148" s="4">
        <v>1067454.5349999999</v>
      </c>
      <c r="F148" s="4">
        <v>131240.557</v>
      </c>
      <c r="G148" s="4">
        <v>0</v>
      </c>
      <c r="H148" s="4">
        <v>7087.5680000000002</v>
      </c>
      <c r="I148" s="4">
        <v>7437.0479999999998</v>
      </c>
      <c r="J148" s="4">
        <v>21.556999999999999</v>
      </c>
      <c r="K148" s="5"/>
      <c r="L148" s="4">
        <f t="shared" si="18"/>
        <v>4148.9738528000007</v>
      </c>
      <c r="M148" s="4">
        <f t="shared" si="19"/>
        <v>2722.0090642499999</v>
      </c>
      <c r="N148" s="4">
        <f t="shared" si="20"/>
        <v>794.00536984999997</v>
      </c>
      <c r="O148" s="4">
        <f t="shared" si="21"/>
        <v>0</v>
      </c>
      <c r="P148" s="4">
        <f t="shared" si="22"/>
        <v>4.9612976000000009</v>
      </c>
      <c r="Q148" s="4">
        <f t="shared" si="23"/>
        <v>161.38394159999999</v>
      </c>
      <c r="R148" s="4">
        <f t="shared" si="24"/>
        <v>0.12071920000000001</v>
      </c>
      <c r="T148" s="2">
        <f t="shared" si="25"/>
        <v>7831.3335261000002</v>
      </c>
      <c r="U148" s="2"/>
    </row>
    <row r="149" spans="1:21">
      <c r="A149">
        <v>445</v>
      </c>
      <c r="B149" t="s">
        <v>755</v>
      </c>
      <c r="C149" s="4">
        <v>107942.246</v>
      </c>
      <c r="D149" s="4">
        <v>292554.28000000003</v>
      </c>
      <c r="E149" s="4">
        <v>353034.01299999998</v>
      </c>
      <c r="F149" s="4">
        <v>148415.954</v>
      </c>
      <c r="G149" s="4">
        <v>0</v>
      </c>
      <c r="H149" s="4">
        <v>3105.607</v>
      </c>
      <c r="I149" s="4">
        <v>786.43499999999995</v>
      </c>
      <c r="J149" s="4">
        <v>364.66899999999998</v>
      </c>
      <c r="K149" s="5"/>
      <c r="L149" s="4">
        <f t="shared" si="18"/>
        <v>2242.7805456000006</v>
      </c>
      <c r="M149" s="4">
        <f t="shared" si="19"/>
        <v>900.23673314999996</v>
      </c>
      <c r="N149" s="4">
        <f t="shared" si="20"/>
        <v>897.91652169999998</v>
      </c>
      <c r="O149" s="4">
        <f t="shared" si="21"/>
        <v>0</v>
      </c>
      <c r="P149" s="4">
        <f t="shared" si="22"/>
        <v>2.1739249000000003</v>
      </c>
      <c r="Q149" s="4">
        <f t="shared" si="23"/>
        <v>17.0656395</v>
      </c>
      <c r="R149" s="4">
        <f t="shared" si="24"/>
        <v>2.0421464</v>
      </c>
      <c r="T149" s="2">
        <f t="shared" si="25"/>
        <v>4060.1733648500008</v>
      </c>
      <c r="U149" s="2"/>
    </row>
    <row r="150" spans="1:21">
      <c r="A150">
        <v>475</v>
      </c>
      <c r="B150" t="s">
        <v>756</v>
      </c>
      <c r="C150" s="4">
        <v>35812.25</v>
      </c>
      <c r="D150" s="4">
        <v>31217.26</v>
      </c>
      <c r="E150" s="4">
        <v>127257.913</v>
      </c>
      <c r="F150" s="4">
        <v>29075.865000000002</v>
      </c>
      <c r="G150" s="4">
        <v>0</v>
      </c>
      <c r="H150" s="4">
        <v>1916.1780000000001</v>
      </c>
      <c r="I150" s="4">
        <v>7.7640000000000002</v>
      </c>
      <c r="J150" s="4">
        <v>11773.942999999999</v>
      </c>
      <c r="K150" s="5"/>
      <c r="L150" s="4">
        <f t="shared" si="18"/>
        <v>375.36525600000004</v>
      </c>
      <c r="M150" s="4">
        <f t="shared" si="19"/>
        <v>324.50767815</v>
      </c>
      <c r="N150" s="4">
        <f t="shared" si="20"/>
        <v>175.90898325000001</v>
      </c>
      <c r="O150" s="4">
        <f t="shared" si="21"/>
        <v>0</v>
      </c>
      <c r="P150" s="4">
        <f t="shared" si="22"/>
        <v>1.3413246000000003</v>
      </c>
      <c r="Q150" s="4">
        <f t="shared" si="23"/>
        <v>0.16847880000000001</v>
      </c>
      <c r="R150" s="4">
        <f t="shared" si="24"/>
        <v>65.934080800000004</v>
      </c>
      <c r="T150" s="2">
        <f t="shared" si="25"/>
        <v>877.29172080000001</v>
      </c>
      <c r="U150" s="2"/>
    </row>
    <row r="151" spans="1:21">
      <c r="A151">
        <v>480</v>
      </c>
      <c r="B151" t="s">
        <v>757</v>
      </c>
      <c r="C151" s="4">
        <v>12771.385</v>
      </c>
      <c r="D151" s="4">
        <v>4832.8990000000003</v>
      </c>
      <c r="E151" s="4">
        <v>41830.762000000002</v>
      </c>
      <c r="F151" s="4">
        <v>3217.2779999999998</v>
      </c>
      <c r="G151" s="4">
        <v>0</v>
      </c>
      <c r="H151" s="4">
        <v>213.72399999999999</v>
      </c>
      <c r="I151" s="4">
        <v>8.8070000000000004</v>
      </c>
      <c r="J151" s="4">
        <v>5115.0780000000004</v>
      </c>
      <c r="K151" s="5"/>
      <c r="L151" s="4">
        <f t="shared" si="18"/>
        <v>98.583990400000019</v>
      </c>
      <c r="M151" s="4">
        <f t="shared" si="19"/>
        <v>106.66844310000002</v>
      </c>
      <c r="N151" s="4">
        <f t="shared" si="20"/>
        <v>19.464531899999997</v>
      </c>
      <c r="O151" s="4">
        <f t="shared" si="21"/>
        <v>0</v>
      </c>
      <c r="P151" s="4">
        <f t="shared" si="22"/>
        <v>0.14960680000000001</v>
      </c>
      <c r="Q151" s="4">
        <f t="shared" si="23"/>
        <v>0.1911119</v>
      </c>
      <c r="R151" s="4">
        <f t="shared" si="24"/>
        <v>28.644436800000008</v>
      </c>
      <c r="T151" s="2">
        <f t="shared" si="25"/>
        <v>225.05768410000005</v>
      </c>
      <c r="U151" s="2"/>
    </row>
    <row r="152" spans="1:21">
      <c r="A152">
        <v>481</v>
      </c>
      <c r="B152" t="s">
        <v>758</v>
      </c>
      <c r="C152" s="4">
        <v>57877.794000000002</v>
      </c>
      <c r="D152" s="4">
        <v>46450.587</v>
      </c>
      <c r="E152" s="4">
        <v>242787.65</v>
      </c>
      <c r="F152" s="4">
        <v>12391.816000000001</v>
      </c>
      <c r="G152" s="4">
        <v>0</v>
      </c>
      <c r="H152" s="4">
        <v>122.357</v>
      </c>
      <c r="I152" s="4">
        <v>1320.6959999999999</v>
      </c>
      <c r="J152" s="4">
        <v>74.61</v>
      </c>
      <c r="K152" s="5"/>
      <c r="L152" s="4">
        <f t="shared" si="18"/>
        <v>584.2389336</v>
      </c>
      <c r="M152" s="4">
        <f t="shared" si="19"/>
        <v>619.10850749999997</v>
      </c>
      <c r="N152" s="4">
        <f t="shared" si="20"/>
        <v>74.970486800000003</v>
      </c>
      <c r="O152" s="4">
        <f t="shared" si="21"/>
        <v>0</v>
      </c>
      <c r="P152" s="4">
        <f t="shared" si="22"/>
        <v>8.5649900000000015E-2</v>
      </c>
      <c r="Q152" s="4">
        <f t="shared" si="23"/>
        <v>28.659103200000001</v>
      </c>
      <c r="R152" s="4">
        <f t="shared" si="24"/>
        <v>0.41781600000000008</v>
      </c>
      <c r="T152" s="2">
        <f t="shared" si="25"/>
        <v>1307.0626809999999</v>
      </c>
      <c r="U152" s="2"/>
    </row>
    <row r="153" spans="1:21">
      <c r="A153">
        <v>483</v>
      </c>
      <c r="B153" t="s">
        <v>759</v>
      </c>
      <c r="C153" s="4">
        <v>4379.7730000000001</v>
      </c>
      <c r="D153" s="4">
        <v>2286.4630000000002</v>
      </c>
      <c r="E153" s="4">
        <v>18925.776000000002</v>
      </c>
      <c r="F153" s="4">
        <v>1721.3689999999999</v>
      </c>
      <c r="G153" s="4">
        <v>0</v>
      </c>
      <c r="H153" s="4">
        <v>11.962</v>
      </c>
      <c r="I153" s="4">
        <v>0</v>
      </c>
      <c r="J153" s="4">
        <v>5431.51</v>
      </c>
      <c r="K153" s="5"/>
      <c r="L153" s="4">
        <f t="shared" si="18"/>
        <v>37.330921600000011</v>
      </c>
      <c r="M153" s="4">
        <f t="shared" si="19"/>
        <v>48.26072880000001</v>
      </c>
      <c r="N153" s="4">
        <f t="shared" si="20"/>
        <v>10.41428245</v>
      </c>
      <c r="O153" s="4">
        <f t="shared" si="21"/>
        <v>0</v>
      </c>
      <c r="P153" s="4">
        <f t="shared" si="22"/>
        <v>8.3734000000000013E-3</v>
      </c>
      <c r="Q153" s="4">
        <f t="shared" si="23"/>
        <v>0</v>
      </c>
      <c r="R153" s="4">
        <f t="shared" si="24"/>
        <v>30.416456000000007</v>
      </c>
      <c r="T153" s="2">
        <f t="shared" si="25"/>
        <v>96.014306250000018</v>
      </c>
      <c r="U153" s="2"/>
    </row>
    <row r="154" spans="1:21">
      <c r="A154">
        <v>484</v>
      </c>
      <c r="B154" t="s">
        <v>760</v>
      </c>
      <c r="C154" s="4">
        <v>21702.721999999998</v>
      </c>
      <c r="D154" s="4">
        <v>27350.781999999999</v>
      </c>
      <c r="E154" s="4">
        <v>68984.933000000005</v>
      </c>
      <c r="F154" s="4">
        <v>27978.651999999998</v>
      </c>
      <c r="G154" s="4">
        <v>0</v>
      </c>
      <c r="H154" s="4">
        <v>1216.2539999999999</v>
      </c>
      <c r="I154" s="4">
        <v>504.21</v>
      </c>
      <c r="J154" s="4">
        <v>761.84500000000003</v>
      </c>
      <c r="K154" s="5"/>
      <c r="L154" s="4">
        <f t="shared" si="18"/>
        <v>274.69962240000007</v>
      </c>
      <c r="M154" s="4">
        <f t="shared" si="19"/>
        <v>175.91157915000002</v>
      </c>
      <c r="N154" s="4">
        <f t="shared" si="20"/>
        <v>169.27084459999998</v>
      </c>
      <c r="O154" s="4">
        <f t="shared" si="21"/>
        <v>0</v>
      </c>
      <c r="P154" s="4">
        <f t="shared" si="22"/>
        <v>0.85137780000000007</v>
      </c>
      <c r="Q154" s="4">
        <f t="shared" si="23"/>
        <v>10.941357</v>
      </c>
      <c r="R154" s="4">
        <f t="shared" si="24"/>
        <v>4.2663320000000011</v>
      </c>
      <c r="T154" s="2">
        <f t="shared" si="25"/>
        <v>631.67478095000013</v>
      </c>
      <c r="U154" s="2"/>
    </row>
    <row r="155" spans="1:21">
      <c r="A155">
        <v>489</v>
      </c>
      <c r="B155" t="s">
        <v>761</v>
      </c>
      <c r="C155" s="4">
        <v>8771.7669999999998</v>
      </c>
      <c r="D155" s="4">
        <v>8538.2870000000003</v>
      </c>
      <c r="E155" s="4">
        <v>36291.053999999996</v>
      </c>
      <c r="F155" s="4">
        <v>12063.364</v>
      </c>
      <c r="G155" s="4">
        <v>0</v>
      </c>
      <c r="H155" s="4">
        <v>607.68600000000004</v>
      </c>
      <c r="I155" s="4">
        <v>0</v>
      </c>
      <c r="J155" s="4">
        <v>0</v>
      </c>
      <c r="K155" s="5"/>
      <c r="L155" s="4">
        <f t="shared" si="18"/>
        <v>96.936302400000017</v>
      </c>
      <c r="M155" s="4">
        <f t="shared" si="19"/>
        <v>92.542187699999999</v>
      </c>
      <c r="N155" s="4">
        <f t="shared" si="20"/>
        <v>72.983352199999999</v>
      </c>
      <c r="O155" s="4">
        <f t="shared" si="21"/>
        <v>0</v>
      </c>
      <c r="P155" s="4">
        <f t="shared" si="22"/>
        <v>0.4253802000000001</v>
      </c>
      <c r="Q155" s="4">
        <f t="shared" si="23"/>
        <v>0</v>
      </c>
      <c r="R155" s="4">
        <f t="shared" si="24"/>
        <v>0</v>
      </c>
      <c r="T155" s="2">
        <f t="shared" si="25"/>
        <v>262.88722250000001</v>
      </c>
      <c r="U155" s="2"/>
    </row>
    <row r="156" spans="1:21">
      <c r="A156">
        <v>491</v>
      </c>
      <c r="B156" t="s">
        <v>762</v>
      </c>
      <c r="C156" s="4">
        <v>470351.326</v>
      </c>
      <c r="D156" s="4">
        <v>328657.89199999999</v>
      </c>
      <c r="E156" s="4">
        <v>1283988.605</v>
      </c>
      <c r="F156" s="4">
        <v>161178.64000000001</v>
      </c>
      <c r="G156" s="4">
        <v>0</v>
      </c>
      <c r="H156" s="4">
        <v>9422.9560000000001</v>
      </c>
      <c r="I156" s="4">
        <v>1178.7819999999999</v>
      </c>
      <c r="J156" s="4">
        <v>4422.6980000000003</v>
      </c>
      <c r="K156" s="5"/>
      <c r="L156" s="4">
        <f t="shared" si="18"/>
        <v>4474.4516208000005</v>
      </c>
      <c r="M156" s="4">
        <f t="shared" si="19"/>
        <v>3274.17094275</v>
      </c>
      <c r="N156" s="4">
        <f t="shared" si="20"/>
        <v>975.13077200000009</v>
      </c>
      <c r="O156" s="4">
        <f t="shared" si="21"/>
        <v>0</v>
      </c>
      <c r="P156" s="4">
        <f t="shared" si="22"/>
        <v>6.5960692000000014</v>
      </c>
      <c r="Q156" s="4">
        <f t="shared" si="23"/>
        <v>25.5795694</v>
      </c>
      <c r="R156" s="4">
        <f t="shared" si="24"/>
        <v>24.767108800000006</v>
      </c>
      <c r="T156" s="2">
        <f t="shared" si="25"/>
        <v>8755.9289741500015</v>
      </c>
      <c r="U156" s="2"/>
    </row>
    <row r="157" spans="1:21">
      <c r="A157">
        <v>494</v>
      </c>
      <c r="B157" t="s">
        <v>763</v>
      </c>
      <c r="C157" s="4">
        <v>61584.440999999999</v>
      </c>
      <c r="D157" s="4">
        <v>17162.744999999999</v>
      </c>
      <c r="E157" s="4">
        <v>185025.72399999999</v>
      </c>
      <c r="F157" s="4">
        <v>7804.8190000000004</v>
      </c>
      <c r="G157" s="4">
        <v>0</v>
      </c>
      <c r="H157" s="4">
        <v>545.26700000000005</v>
      </c>
      <c r="I157" s="4">
        <v>243.91800000000001</v>
      </c>
      <c r="J157" s="4">
        <v>73349.801999999996</v>
      </c>
      <c r="K157" s="5"/>
      <c r="L157" s="4">
        <f t="shared" si="18"/>
        <v>440.98424160000008</v>
      </c>
      <c r="M157" s="4">
        <f t="shared" si="19"/>
        <v>471.81559620000002</v>
      </c>
      <c r="N157" s="4">
        <f t="shared" si="20"/>
        <v>47.219154950000004</v>
      </c>
      <c r="O157" s="4">
        <f t="shared" si="21"/>
        <v>0</v>
      </c>
      <c r="P157" s="4">
        <f t="shared" si="22"/>
        <v>0.38168690000000011</v>
      </c>
      <c r="Q157" s="4">
        <f t="shared" si="23"/>
        <v>5.2930206000000002</v>
      </c>
      <c r="R157" s="4">
        <f t="shared" si="24"/>
        <v>410.75889120000005</v>
      </c>
      <c r="T157" s="2">
        <f t="shared" si="25"/>
        <v>965.69370025000001</v>
      </c>
      <c r="U157" s="2"/>
    </row>
    <row r="158" spans="1:21">
      <c r="A158">
        <v>495</v>
      </c>
      <c r="B158" t="s">
        <v>764</v>
      </c>
      <c r="C158" s="4">
        <v>8276.8029999999999</v>
      </c>
      <c r="D158" s="4">
        <v>9290.0470000000005</v>
      </c>
      <c r="E158" s="4">
        <v>32733.879000000001</v>
      </c>
      <c r="F158" s="4">
        <v>9815.7720000000008</v>
      </c>
      <c r="G158" s="4">
        <v>0</v>
      </c>
      <c r="H158" s="4">
        <v>274.91300000000001</v>
      </c>
      <c r="I158" s="4">
        <v>50.706000000000003</v>
      </c>
      <c r="J158" s="4">
        <v>0</v>
      </c>
      <c r="K158" s="5"/>
      <c r="L158" s="4">
        <f t="shared" si="18"/>
        <v>98.37436000000001</v>
      </c>
      <c r="M158" s="4">
        <f t="shared" si="19"/>
        <v>83.471391450000013</v>
      </c>
      <c r="N158" s="4">
        <f t="shared" si="20"/>
        <v>59.385420600000003</v>
      </c>
      <c r="O158" s="4">
        <f t="shared" si="21"/>
        <v>0</v>
      </c>
      <c r="P158" s="4">
        <f t="shared" si="22"/>
        <v>0.19243910000000003</v>
      </c>
      <c r="Q158" s="4">
        <f t="shared" si="23"/>
        <v>1.1003202000000001</v>
      </c>
      <c r="R158" s="4">
        <f t="shared" si="24"/>
        <v>0</v>
      </c>
      <c r="T158" s="2">
        <f t="shared" si="25"/>
        <v>242.52393135000003</v>
      </c>
      <c r="U158" s="2"/>
    </row>
    <row r="159" spans="1:21">
      <c r="A159">
        <v>498</v>
      </c>
      <c r="B159" t="s">
        <v>765</v>
      </c>
      <c r="C159" s="4">
        <v>43223.008000000002</v>
      </c>
      <c r="D159" s="4">
        <v>16399.297999999999</v>
      </c>
      <c r="E159" s="4">
        <v>45637.892</v>
      </c>
      <c r="F159" s="4">
        <v>23876.914000000001</v>
      </c>
      <c r="G159" s="4">
        <v>0</v>
      </c>
      <c r="H159" s="4">
        <v>63.152999999999999</v>
      </c>
      <c r="I159" s="4">
        <v>196.85300000000001</v>
      </c>
      <c r="J159" s="4">
        <v>478.17200000000003</v>
      </c>
      <c r="K159" s="5"/>
      <c r="L159" s="4">
        <f t="shared" si="18"/>
        <v>333.8849136</v>
      </c>
      <c r="M159" s="4">
        <f t="shared" si="19"/>
        <v>116.37662460000001</v>
      </c>
      <c r="N159" s="4">
        <f t="shared" si="20"/>
        <v>144.45532969999999</v>
      </c>
      <c r="O159" s="4">
        <f t="shared" si="21"/>
        <v>0</v>
      </c>
      <c r="P159" s="4">
        <f t="shared" si="22"/>
        <v>4.4207100000000006E-2</v>
      </c>
      <c r="Q159" s="4">
        <f t="shared" si="23"/>
        <v>4.2717101</v>
      </c>
      <c r="R159" s="4">
        <f t="shared" si="24"/>
        <v>2.6777632000000007</v>
      </c>
      <c r="T159" s="2">
        <f t="shared" si="25"/>
        <v>599.03278509999996</v>
      </c>
      <c r="U159" s="2"/>
    </row>
    <row r="160" spans="1:21">
      <c r="A160">
        <v>499</v>
      </c>
      <c r="B160" t="s">
        <v>766</v>
      </c>
      <c r="C160" s="4">
        <v>97596.369000000006</v>
      </c>
      <c r="D160" s="4">
        <v>79254.642000000007</v>
      </c>
      <c r="E160" s="4">
        <v>453912.41800000001</v>
      </c>
      <c r="F160" s="4">
        <v>53290.32</v>
      </c>
      <c r="G160" s="4">
        <v>0</v>
      </c>
      <c r="H160" s="4">
        <v>4253.9750000000004</v>
      </c>
      <c r="I160" s="4">
        <v>351.48599999999999</v>
      </c>
      <c r="J160" s="4">
        <v>16071.424000000001</v>
      </c>
      <c r="K160" s="5"/>
      <c r="L160" s="4">
        <f t="shared" si="18"/>
        <v>990.36566160000018</v>
      </c>
      <c r="M160" s="4">
        <f t="shared" si="19"/>
        <v>1157.4766659000002</v>
      </c>
      <c r="N160" s="4">
        <f t="shared" si="20"/>
        <v>322.40643599999999</v>
      </c>
      <c r="O160" s="4">
        <f t="shared" si="21"/>
        <v>0</v>
      </c>
      <c r="P160" s="4">
        <f t="shared" si="22"/>
        <v>2.9777825000000009</v>
      </c>
      <c r="Q160" s="4">
        <f t="shared" si="23"/>
        <v>7.6272462000000001</v>
      </c>
      <c r="R160" s="4">
        <f t="shared" si="24"/>
        <v>89.999974400000013</v>
      </c>
      <c r="T160" s="2">
        <f t="shared" si="25"/>
        <v>2480.853792200001</v>
      </c>
      <c r="U160" s="2"/>
    </row>
    <row r="161" spans="1:21">
      <c r="A161">
        <v>500</v>
      </c>
      <c r="B161" t="s">
        <v>767</v>
      </c>
      <c r="C161" s="4">
        <v>59069.506999999998</v>
      </c>
      <c r="D161" s="4">
        <v>39453.928</v>
      </c>
      <c r="E161" s="4">
        <v>256294.27600000001</v>
      </c>
      <c r="F161" s="4">
        <v>9718.8729999999996</v>
      </c>
      <c r="G161" s="4">
        <v>0</v>
      </c>
      <c r="H161" s="4">
        <v>1635.6790000000001</v>
      </c>
      <c r="I161" s="4">
        <v>510.99799999999999</v>
      </c>
      <c r="J161" s="4">
        <v>0</v>
      </c>
      <c r="K161" s="5"/>
      <c r="L161" s="4">
        <f t="shared" si="18"/>
        <v>551.73123600000008</v>
      </c>
      <c r="M161" s="4">
        <f t="shared" si="19"/>
        <v>653.55040380000003</v>
      </c>
      <c r="N161" s="4">
        <f t="shared" si="20"/>
        <v>58.799181649999994</v>
      </c>
      <c r="O161" s="4">
        <f t="shared" si="21"/>
        <v>0</v>
      </c>
      <c r="P161" s="4">
        <f t="shared" si="22"/>
        <v>1.1449753000000003</v>
      </c>
      <c r="Q161" s="4">
        <f t="shared" si="23"/>
        <v>11.0886566</v>
      </c>
      <c r="R161" s="4">
        <f t="shared" si="24"/>
        <v>0</v>
      </c>
      <c r="T161" s="2">
        <f t="shared" si="25"/>
        <v>1276.3144533499999</v>
      </c>
      <c r="U161" s="2"/>
    </row>
    <row r="162" spans="1:21">
      <c r="A162">
        <v>503</v>
      </c>
      <c r="B162" t="s">
        <v>768</v>
      </c>
      <c r="C162" s="4">
        <v>51442.665999999997</v>
      </c>
      <c r="D162" s="4">
        <v>29261.746999999999</v>
      </c>
      <c r="E162" s="4">
        <v>164598.57500000001</v>
      </c>
      <c r="F162" s="4">
        <v>13716.6</v>
      </c>
      <c r="G162" s="4">
        <v>0</v>
      </c>
      <c r="H162" s="4">
        <v>1605.45</v>
      </c>
      <c r="I162" s="4">
        <v>0.20300000000000001</v>
      </c>
      <c r="J162" s="4">
        <v>0</v>
      </c>
      <c r="K162" s="5"/>
      <c r="L162" s="4">
        <f t="shared" si="18"/>
        <v>451.94471280000005</v>
      </c>
      <c r="M162" s="4">
        <f t="shared" si="19"/>
        <v>419.72636625000007</v>
      </c>
      <c r="N162" s="4">
        <f t="shared" si="20"/>
        <v>82.985429999999994</v>
      </c>
      <c r="O162" s="4">
        <f t="shared" si="21"/>
        <v>0</v>
      </c>
      <c r="P162" s="4">
        <f t="shared" si="22"/>
        <v>1.1238150000000002</v>
      </c>
      <c r="Q162" s="4">
        <f t="shared" si="23"/>
        <v>4.4051000000000003E-3</v>
      </c>
      <c r="R162" s="4">
        <f t="shared" si="24"/>
        <v>0</v>
      </c>
      <c r="T162" s="2">
        <f t="shared" si="25"/>
        <v>955.78472915000009</v>
      </c>
      <c r="U162" s="2"/>
    </row>
    <row r="163" spans="1:21">
      <c r="A163">
        <v>504</v>
      </c>
      <c r="B163" t="s">
        <v>769</v>
      </c>
      <c r="C163" s="4">
        <v>6781.2030000000004</v>
      </c>
      <c r="D163" s="4">
        <v>7181.5940000000001</v>
      </c>
      <c r="E163" s="4">
        <v>36759.135999999999</v>
      </c>
      <c r="F163" s="4">
        <v>6070.973</v>
      </c>
      <c r="G163" s="4">
        <v>0</v>
      </c>
      <c r="H163" s="4">
        <v>267.84800000000001</v>
      </c>
      <c r="I163" s="4">
        <v>0</v>
      </c>
      <c r="J163" s="4">
        <v>0</v>
      </c>
      <c r="K163" s="5"/>
      <c r="L163" s="4">
        <f t="shared" si="18"/>
        <v>78.191663200000008</v>
      </c>
      <c r="M163" s="4">
        <f t="shared" si="19"/>
        <v>93.735796800000003</v>
      </c>
      <c r="N163" s="4">
        <f t="shared" si="20"/>
        <v>36.729386650000002</v>
      </c>
      <c r="O163" s="4">
        <f t="shared" si="21"/>
        <v>0</v>
      </c>
      <c r="P163" s="4">
        <f t="shared" si="22"/>
        <v>0.18749360000000004</v>
      </c>
      <c r="Q163" s="4">
        <f t="shared" si="23"/>
        <v>0</v>
      </c>
      <c r="R163" s="4">
        <f t="shared" si="24"/>
        <v>0</v>
      </c>
      <c r="T163" s="2">
        <f t="shared" si="25"/>
        <v>208.84434025000002</v>
      </c>
      <c r="U163" s="2"/>
    </row>
    <row r="164" spans="1:21">
      <c r="A164">
        <v>505</v>
      </c>
      <c r="B164" t="s">
        <v>770</v>
      </c>
      <c r="C164" s="4">
        <v>172886.60200000001</v>
      </c>
      <c r="D164" s="4">
        <v>164022.92300000001</v>
      </c>
      <c r="E164" s="4">
        <v>495394.73599999998</v>
      </c>
      <c r="F164" s="4">
        <v>14654.27</v>
      </c>
      <c r="G164" s="4">
        <v>0</v>
      </c>
      <c r="H164" s="4">
        <v>6446.97</v>
      </c>
      <c r="I164" s="4">
        <v>3048.7020000000002</v>
      </c>
      <c r="J164" s="4">
        <v>0</v>
      </c>
      <c r="K164" s="5"/>
      <c r="L164" s="4">
        <f t="shared" si="18"/>
        <v>1886.6933400000005</v>
      </c>
      <c r="M164" s="4">
        <f t="shared" si="19"/>
        <v>1263.2565767999999</v>
      </c>
      <c r="N164" s="4">
        <f t="shared" si="20"/>
        <v>88.658333499999998</v>
      </c>
      <c r="O164" s="4">
        <f t="shared" si="21"/>
        <v>0</v>
      </c>
      <c r="P164" s="4">
        <f t="shared" si="22"/>
        <v>4.5128790000000008</v>
      </c>
      <c r="Q164" s="4">
        <f t="shared" si="23"/>
        <v>66.156833400000011</v>
      </c>
      <c r="R164" s="4">
        <f t="shared" si="24"/>
        <v>0</v>
      </c>
      <c r="T164" s="2">
        <f t="shared" si="25"/>
        <v>3309.2779627</v>
      </c>
      <c r="U164" s="2"/>
    </row>
    <row r="165" spans="1:21">
      <c r="A165">
        <v>507</v>
      </c>
      <c r="B165" t="s">
        <v>771</v>
      </c>
      <c r="C165" s="4">
        <v>41821.404999999999</v>
      </c>
      <c r="D165" s="4">
        <v>73231.789000000004</v>
      </c>
      <c r="E165" s="4">
        <v>132301.647</v>
      </c>
      <c r="F165" s="4">
        <v>74204.786999999997</v>
      </c>
      <c r="G165" s="4">
        <v>0</v>
      </c>
      <c r="H165" s="4">
        <v>177.03200000000001</v>
      </c>
      <c r="I165" s="4">
        <v>281.29300000000001</v>
      </c>
      <c r="J165" s="4">
        <v>71.290000000000006</v>
      </c>
      <c r="K165" s="5"/>
      <c r="L165" s="4">
        <f t="shared" si="18"/>
        <v>644.29788640000015</v>
      </c>
      <c r="M165" s="4">
        <f t="shared" si="19"/>
        <v>337.36919985000003</v>
      </c>
      <c r="N165" s="4">
        <f t="shared" si="20"/>
        <v>448.93896134999994</v>
      </c>
      <c r="O165" s="4">
        <f t="shared" si="21"/>
        <v>0</v>
      </c>
      <c r="P165" s="4">
        <f t="shared" si="22"/>
        <v>0.12392240000000003</v>
      </c>
      <c r="Q165" s="4">
        <f t="shared" si="23"/>
        <v>6.1040581000000005</v>
      </c>
      <c r="R165" s="4">
        <f t="shared" si="24"/>
        <v>0.39922400000000008</v>
      </c>
      <c r="T165" s="2">
        <f t="shared" si="25"/>
        <v>1436.8340281000003</v>
      </c>
      <c r="U165" s="2"/>
    </row>
    <row r="166" spans="1:21">
      <c r="A166">
        <v>508</v>
      </c>
      <c r="B166" t="s">
        <v>772</v>
      </c>
      <c r="C166" s="4">
        <v>99269.328999999998</v>
      </c>
      <c r="D166" s="4">
        <v>39400.978000000003</v>
      </c>
      <c r="E166" s="4">
        <v>217592.95800000001</v>
      </c>
      <c r="F166" s="4">
        <v>28480.583999999999</v>
      </c>
      <c r="G166" s="4">
        <v>0</v>
      </c>
      <c r="H166" s="4">
        <v>3532.0650000000001</v>
      </c>
      <c r="I166" s="4">
        <v>0</v>
      </c>
      <c r="J166" s="4">
        <v>1395.98</v>
      </c>
      <c r="K166" s="5"/>
      <c r="L166" s="4">
        <f t="shared" si="18"/>
        <v>776.55371920000016</v>
      </c>
      <c r="M166" s="4">
        <f t="shared" si="19"/>
        <v>554.86204290000012</v>
      </c>
      <c r="N166" s="4">
        <f t="shared" si="20"/>
        <v>172.30753319999999</v>
      </c>
      <c r="O166" s="4">
        <f t="shared" si="21"/>
        <v>0</v>
      </c>
      <c r="P166" s="4">
        <f t="shared" si="22"/>
        <v>2.4724455000000005</v>
      </c>
      <c r="Q166" s="4">
        <f t="shared" si="23"/>
        <v>0</v>
      </c>
      <c r="R166" s="4">
        <f t="shared" si="24"/>
        <v>7.8174880000000009</v>
      </c>
      <c r="T166" s="2">
        <f t="shared" si="25"/>
        <v>1506.1957408000005</v>
      </c>
      <c r="U166" s="2"/>
    </row>
    <row r="167" spans="1:21">
      <c r="A167">
        <v>529</v>
      </c>
      <c r="B167" t="s">
        <v>773</v>
      </c>
      <c r="C167" s="4">
        <v>138562.03099999999</v>
      </c>
      <c r="D167" s="4">
        <v>208033.16399999999</v>
      </c>
      <c r="E167" s="4">
        <v>543346.07299999997</v>
      </c>
      <c r="F167" s="4">
        <v>74151.103000000003</v>
      </c>
      <c r="G167" s="4">
        <v>0</v>
      </c>
      <c r="H167" s="4">
        <v>325.06900000000002</v>
      </c>
      <c r="I167" s="4">
        <v>1134.1880000000001</v>
      </c>
      <c r="J167" s="4">
        <v>13226.303</v>
      </c>
      <c r="K167" s="5"/>
      <c r="L167" s="4">
        <f t="shared" si="18"/>
        <v>1940.933092</v>
      </c>
      <c r="M167" s="4">
        <f t="shared" si="19"/>
        <v>1385.5324861500001</v>
      </c>
      <c r="N167" s="4">
        <f t="shared" si="20"/>
        <v>448.61417315</v>
      </c>
      <c r="O167" s="4">
        <f t="shared" si="21"/>
        <v>0</v>
      </c>
      <c r="P167" s="4">
        <f t="shared" si="22"/>
        <v>0.22754830000000004</v>
      </c>
      <c r="Q167" s="4">
        <f t="shared" si="23"/>
        <v>24.611879600000002</v>
      </c>
      <c r="R167" s="4">
        <f t="shared" si="24"/>
        <v>74.067296800000008</v>
      </c>
      <c r="T167" s="2">
        <f t="shared" si="25"/>
        <v>3799.9191792000001</v>
      </c>
      <c r="U167" s="2"/>
    </row>
    <row r="168" spans="1:21">
      <c r="A168">
        <v>531</v>
      </c>
      <c r="B168" t="s">
        <v>774</v>
      </c>
      <c r="C168" s="4">
        <v>39183.019999999997</v>
      </c>
      <c r="D168" s="4">
        <v>8343.2029999999995</v>
      </c>
      <c r="E168" s="4">
        <v>115651.69100000001</v>
      </c>
      <c r="F168" s="4">
        <v>2318.2489999999998</v>
      </c>
      <c r="G168" s="4">
        <v>0</v>
      </c>
      <c r="H168" s="4">
        <v>948.87800000000004</v>
      </c>
      <c r="I168" s="4">
        <v>119.16800000000001</v>
      </c>
      <c r="J168" s="4">
        <v>15213.197</v>
      </c>
      <c r="K168" s="5"/>
      <c r="L168" s="4">
        <f t="shared" si="18"/>
        <v>266.14684880000004</v>
      </c>
      <c r="M168" s="4">
        <f t="shared" si="19"/>
        <v>294.91181205000004</v>
      </c>
      <c r="N168" s="4">
        <f t="shared" si="20"/>
        <v>14.025406449999998</v>
      </c>
      <c r="O168" s="4">
        <f t="shared" si="21"/>
        <v>0</v>
      </c>
      <c r="P168" s="4">
        <f t="shared" si="22"/>
        <v>0.6642146000000001</v>
      </c>
      <c r="Q168" s="4">
        <f t="shared" si="23"/>
        <v>2.5859456000000001</v>
      </c>
      <c r="R168" s="4">
        <f t="shared" si="24"/>
        <v>85.193903200000008</v>
      </c>
      <c r="T168" s="2">
        <f t="shared" si="25"/>
        <v>578.3342275</v>
      </c>
      <c r="U168" s="2"/>
    </row>
    <row r="169" spans="1:21">
      <c r="A169">
        <v>535</v>
      </c>
      <c r="B169" t="s">
        <v>775</v>
      </c>
      <c r="C169" s="4">
        <v>85884.782999999996</v>
      </c>
      <c r="D169" s="4">
        <v>21331.955000000002</v>
      </c>
      <c r="E169" s="4">
        <v>222363.149</v>
      </c>
      <c r="F169" s="4">
        <v>3597.5340000000001</v>
      </c>
      <c r="G169" s="4">
        <v>0</v>
      </c>
      <c r="H169" s="4">
        <v>2143.1120000000001</v>
      </c>
      <c r="I169" s="4">
        <v>539.33699999999999</v>
      </c>
      <c r="J169" s="4">
        <v>679.70400000000006</v>
      </c>
      <c r="K169" s="5"/>
      <c r="L169" s="4">
        <f t="shared" si="18"/>
        <v>600.41373280000005</v>
      </c>
      <c r="M169" s="4">
        <f t="shared" si="19"/>
        <v>567.02602995000007</v>
      </c>
      <c r="N169" s="4">
        <f t="shared" si="20"/>
        <v>21.765080699999999</v>
      </c>
      <c r="O169" s="4">
        <f t="shared" si="21"/>
        <v>0</v>
      </c>
      <c r="P169" s="4">
        <f t="shared" si="22"/>
        <v>1.5001784000000002</v>
      </c>
      <c r="Q169" s="4">
        <f t="shared" si="23"/>
        <v>11.7036129</v>
      </c>
      <c r="R169" s="4">
        <f t="shared" si="24"/>
        <v>3.806342400000001</v>
      </c>
      <c r="T169" s="2">
        <f t="shared" si="25"/>
        <v>1202.4086347500004</v>
      </c>
      <c r="U169" s="2"/>
    </row>
    <row r="170" spans="1:21">
      <c r="A170">
        <v>536</v>
      </c>
      <c r="B170" t="s">
        <v>776</v>
      </c>
      <c r="C170" s="4">
        <v>298692.88299999997</v>
      </c>
      <c r="D170" s="4">
        <v>150413.91200000001</v>
      </c>
      <c r="E170" s="4">
        <v>805969.24600000004</v>
      </c>
      <c r="F170" s="4">
        <v>20638.39</v>
      </c>
      <c r="G170" s="4">
        <v>0</v>
      </c>
      <c r="H170" s="4">
        <v>19231.718000000001</v>
      </c>
      <c r="I170" s="4">
        <v>1353.134</v>
      </c>
      <c r="J170" s="4">
        <v>15636.102000000001</v>
      </c>
      <c r="K170" s="5"/>
      <c r="L170" s="4">
        <f t="shared" si="18"/>
        <v>2514.9980520000004</v>
      </c>
      <c r="M170" s="4">
        <f t="shared" si="19"/>
        <v>2055.2215773000003</v>
      </c>
      <c r="N170" s="4">
        <f t="shared" si="20"/>
        <v>124.86225949999999</v>
      </c>
      <c r="O170" s="4">
        <f t="shared" si="21"/>
        <v>0</v>
      </c>
      <c r="P170" s="4">
        <f t="shared" si="22"/>
        <v>13.462202600000003</v>
      </c>
      <c r="Q170" s="4">
        <f t="shared" si="23"/>
        <v>29.363007800000002</v>
      </c>
      <c r="R170" s="4">
        <f t="shared" si="24"/>
        <v>87.562171200000023</v>
      </c>
      <c r="T170" s="2">
        <f t="shared" si="25"/>
        <v>4737.9070991999997</v>
      </c>
      <c r="U170" s="2"/>
    </row>
    <row r="171" spans="1:21">
      <c r="A171">
        <v>538</v>
      </c>
      <c r="B171" t="s">
        <v>777</v>
      </c>
      <c r="C171" s="4">
        <v>14805.824000000001</v>
      </c>
      <c r="D171" s="4">
        <v>15227.84</v>
      </c>
      <c r="E171" s="4">
        <v>109311.75</v>
      </c>
      <c r="F171" s="4">
        <v>4507.0349999999999</v>
      </c>
      <c r="G171" s="4">
        <v>0</v>
      </c>
      <c r="H171" s="4">
        <v>673.64</v>
      </c>
      <c r="I171" s="4">
        <v>412.77300000000002</v>
      </c>
      <c r="J171" s="4">
        <v>0</v>
      </c>
      <c r="K171" s="5"/>
      <c r="L171" s="4">
        <f t="shared" si="18"/>
        <v>168.18851840000002</v>
      </c>
      <c r="M171" s="4">
        <f t="shared" si="19"/>
        <v>278.74496250000004</v>
      </c>
      <c r="N171" s="4">
        <f t="shared" si="20"/>
        <v>27.267561749999999</v>
      </c>
      <c r="O171" s="4">
        <f t="shared" si="21"/>
        <v>0</v>
      </c>
      <c r="P171" s="4">
        <f t="shared" si="22"/>
        <v>0.47154800000000008</v>
      </c>
      <c r="Q171" s="4">
        <f t="shared" si="23"/>
        <v>8.9571741000000014</v>
      </c>
      <c r="R171" s="4">
        <f t="shared" si="24"/>
        <v>0</v>
      </c>
      <c r="T171" s="2">
        <f t="shared" si="25"/>
        <v>483.62976475000005</v>
      </c>
      <c r="U171" s="2"/>
    </row>
    <row r="172" spans="1:21">
      <c r="A172">
        <v>541</v>
      </c>
      <c r="B172" t="s">
        <v>778</v>
      </c>
      <c r="C172" s="4">
        <v>61289.023000000001</v>
      </c>
      <c r="D172" s="4">
        <v>36364.337</v>
      </c>
      <c r="E172" s="4">
        <v>192718.98800000001</v>
      </c>
      <c r="F172" s="4">
        <v>24386.177</v>
      </c>
      <c r="G172" s="4">
        <v>0</v>
      </c>
      <c r="H172" s="4">
        <v>1079.7270000000001</v>
      </c>
      <c r="I172" s="4">
        <v>0</v>
      </c>
      <c r="J172" s="4">
        <v>671.67100000000005</v>
      </c>
      <c r="K172" s="5"/>
      <c r="L172" s="4">
        <f t="shared" si="18"/>
        <v>546.85881600000005</v>
      </c>
      <c r="M172" s="4">
        <f t="shared" si="19"/>
        <v>491.43341940000005</v>
      </c>
      <c r="N172" s="4">
        <f t="shared" si="20"/>
        <v>147.53637085</v>
      </c>
      <c r="O172" s="4">
        <f t="shared" si="21"/>
        <v>0</v>
      </c>
      <c r="P172" s="4">
        <f t="shared" si="22"/>
        <v>0.75580890000000012</v>
      </c>
      <c r="Q172" s="4">
        <f t="shared" si="23"/>
        <v>0</v>
      </c>
      <c r="R172" s="4">
        <f t="shared" si="24"/>
        <v>3.7613576000000006</v>
      </c>
      <c r="T172" s="2">
        <f t="shared" si="25"/>
        <v>1186.58441515</v>
      </c>
      <c r="U172" s="2"/>
    </row>
    <row r="173" spans="1:21">
      <c r="A173">
        <v>543</v>
      </c>
      <c r="B173" t="s">
        <v>779</v>
      </c>
      <c r="C173" s="4">
        <v>237710.67600000001</v>
      </c>
      <c r="D173" s="4">
        <v>352260.87300000002</v>
      </c>
      <c r="E173" s="4">
        <v>1038267.647</v>
      </c>
      <c r="F173" s="4">
        <v>8973.5879999999997</v>
      </c>
      <c r="G173" s="4">
        <v>0</v>
      </c>
      <c r="H173" s="4">
        <v>11479.343999999999</v>
      </c>
      <c r="I173" s="4">
        <v>9772.0130000000008</v>
      </c>
      <c r="J173" s="4">
        <v>185.14400000000001</v>
      </c>
      <c r="K173" s="5"/>
      <c r="L173" s="4">
        <f t="shared" si="18"/>
        <v>3303.8406744000004</v>
      </c>
      <c r="M173" s="4">
        <f t="shared" si="19"/>
        <v>2647.5824998500002</v>
      </c>
      <c r="N173" s="4">
        <f t="shared" si="20"/>
        <v>54.2902074</v>
      </c>
      <c r="O173" s="4">
        <f t="shared" si="21"/>
        <v>0</v>
      </c>
      <c r="P173" s="4">
        <f t="shared" si="22"/>
        <v>8.0355407999999997</v>
      </c>
      <c r="Q173" s="4">
        <f t="shared" si="23"/>
        <v>212.05268210000003</v>
      </c>
      <c r="R173" s="4">
        <f t="shared" si="24"/>
        <v>1.0368064000000001</v>
      </c>
      <c r="T173" s="2">
        <f t="shared" si="25"/>
        <v>6225.8016045500008</v>
      </c>
      <c r="U173" s="2"/>
    </row>
    <row r="174" spans="1:21">
      <c r="A174">
        <v>545</v>
      </c>
      <c r="B174" t="s">
        <v>780</v>
      </c>
      <c r="C174" s="4">
        <v>145311.83199999999</v>
      </c>
      <c r="D174" s="4">
        <v>45489.567000000003</v>
      </c>
      <c r="E174" s="4">
        <v>212845.27600000001</v>
      </c>
      <c r="F174" s="4">
        <v>42803.124000000003</v>
      </c>
      <c r="G174" s="4">
        <v>0</v>
      </c>
      <c r="H174" s="4">
        <v>2326.9899999999998</v>
      </c>
      <c r="I174" s="4">
        <v>10.647</v>
      </c>
      <c r="J174" s="4">
        <v>27219.5</v>
      </c>
      <c r="K174" s="5"/>
      <c r="L174" s="4">
        <f t="shared" si="18"/>
        <v>1068.4878344000001</v>
      </c>
      <c r="M174" s="4">
        <f t="shared" si="19"/>
        <v>542.75545380000005</v>
      </c>
      <c r="N174" s="4">
        <f t="shared" si="20"/>
        <v>258.95890020000002</v>
      </c>
      <c r="O174" s="4">
        <f t="shared" si="21"/>
        <v>0</v>
      </c>
      <c r="P174" s="4">
        <f t="shared" si="22"/>
        <v>1.6288930000000001</v>
      </c>
      <c r="Q174" s="4">
        <f t="shared" si="23"/>
        <v>0.23103990000000002</v>
      </c>
      <c r="R174" s="4">
        <f t="shared" si="24"/>
        <v>152.42920000000001</v>
      </c>
      <c r="T174" s="2">
        <f t="shared" si="25"/>
        <v>1872.0621213000004</v>
      </c>
      <c r="U174" s="2"/>
    </row>
    <row r="175" spans="1:21">
      <c r="A175">
        <v>560</v>
      </c>
      <c r="B175" t="s">
        <v>781</v>
      </c>
      <c r="C175" s="4">
        <v>136375.33599999998</v>
      </c>
      <c r="D175" s="4">
        <v>58989.813000000002</v>
      </c>
      <c r="E175" s="4">
        <v>354075.098</v>
      </c>
      <c r="F175" s="4">
        <v>20225.431</v>
      </c>
      <c r="G175" s="4">
        <v>0</v>
      </c>
      <c r="H175" s="4">
        <v>2342.9140000000002</v>
      </c>
      <c r="I175" s="4">
        <v>1349.9179999999999</v>
      </c>
      <c r="J175" s="4">
        <v>8.4120000000000008</v>
      </c>
      <c r="K175" s="5"/>
      <c r="L175" s="4">
        <f t="shared" si="18"/>
        <v>1094.0448344000001</v>
      </c>
      <c r="M175" s="4">
        <f t="shared" si="19"/>
        <v>902.8914999000001</v>
      </c>
      <c r="N175" s="4">
        <f t="shared" si="20"/>
        <v>122.36385755000001</v>
      </c>
      <c r="O175" s="4">
        <f t="shared" si="21"/>
        <v>0</v>
      </c>
      <c r="P175" s="4">
        <f t="shared" si="22"/>
        <v>1.6400398000000005</v>
      </c>
      <c r="Q175" s="4">
        <f t="shared" si="23"/>
        <v>29.293220599999998</v>
      </c>
      <c r="R175" s="4">
        <f t="shared" si="24"/>
        <v>4.7107200000000009E-2</v>
      </c>
      <c r="T175" s="2">
        <f t="shared" si="25"/>
        <v>2150.2334522500005</v>
      </c>
      <c r="U175" s="2"/>
    </row>
    <row r="176" spans="1:21">
      <c r="A176">
        <v>561</v>
      </c>
      <c r="B176" t="s">
        <v>782</v>
      </c>
      <c r="C176" s="4">
        <v>18258.195</v>
      </c>
      <c r="D176" s="4">
        <v>4066.3150000000001</v>
      </c>
      <c r="E176" s="4">
        <v>27293.952000000001</v>
      </c>
      <c r="F176" s="4">
        <v>2665.6909999999998</v>
      </c>
      <c r="G176" s="4">
        <v>0</v>
      </c>
      <c r="H176" s="4">
        <v>176.297</v>
      </c>
      <c r="I176" s="4">
        <v>0</v>
      </c>
      <c r="J176" s="4">
        <v>0</v>
      </c>
      <c r="K176" s="5"/>
      <c r="L176" s="4">
        <f t="shared" si="18"/>
        <v>125.017256</v>
      </c>
      <c r="M176" s="4">
        <f t="shared" si="19"/>
        <v>69.599577600000003</v>
      </c>
      <c r="N176" s="4">
        <f t="shared" si="20"/>
        <v>16.12743055</v>
      </c>
      <c r="O176" s="4">
        <f t="shared" si="21"/>
        <v>0</v>
      </c>
      <c r="P176" s="4">
        <f t="shared" si="22"/>
        <v>0.12340790000000001</v>
      </c>
      <c r="Q176" s="4">
        <f t="shared" si="23"/>
        <v>0</v>
      </c>
      <c r="R176" s="4">
        <f t="shared" si="24"/>
        <v>0</v>
      </c>
      <c r="T176" s="2">
        <f t="shared" si="25"/>
        <v>210.86767204999998</v>
      </c>
      <c r="U176" s="2"/>
    </row>
    <row r="177" spans="1:21">
      <c r="A177">
        <v>562</v>
      </c>
      <c r="B177" t="s">
        <v>783</v>
      </c>
      <c r="C177" s="4">
        <v>42806.879999999997</v>
      </c>
      <c r="D177" s="4">
        <v>55582.095000000001</v>
      </c>
      <c r="E177" s="4">
        <v>203743.88099999999</v>
      </c>
      <c r="F177" s="4">
        <v>51146.406999999999</v>
      </c>
      <c r="G177" s="4">
        <v>0</v>
      </c>
      <c r="H177" s="4">
        <v>9600.4089999999997</v>
      </c>
      <c r="I177" s="4">
        <v>244.524</v>
      </c>
      <c r="J177" s="4">
        <v>0</v>
      </c>
      <c r="K177" s="5"/>
      <c r="L177" s="4">
        <f t="shared" si="18"/>
        <v>550.97826000000009</v>
      </c>
      <c r="M177" s="4">
        <f t="shared" si="19"/>
        <v>519.54689655000004</v>
      </c>
      <c r="N177" s="4">
        <f t="shared" si="20"/>
        <v>309.43576235</v>
      </c>
      <c r="O177" s="4">
        <f t="shared" si="21"/>
        <v>0</v>
      </c>
      <c r="P177" s="4">
        <f t="shared" si="22"/>
        <v>6.7202863000000006</v>
      </c>
      <c r="Q177" s="4">
        <f t="shared" si="23"/>
        <v>5.3061708000000003</v>
      </c>
      <c r="R177" s="4">
        <f t="shared" si="24"/>
        <v>0</v>
      </c>
      <c r="T177" s="2">
        <f t="shared" si="25"/>
        <v>1391.9873760000003</v>
      </c>
      <c r="U177" s="2"/>
    </row>
    <row r="178" spans="1:21">
      <c r="A178">
        <v>563</v>
      </c>
      <c r="B178" t="s">
        <v>784</v>
      </c>
      <c r="C178" s="4">
        <v>58987.713000000003</v>
      </c>
      <c r="D178" s="4">
        <v>19778.598000000002</v>
      </c>
      <c r="E178" s="4">
        <v>154580.30600000001</v>
      </c>
      <c r="F178" s="4">
        <v>4367.3850000000002</v>
      </c>
      <c r="G178" s="4">
        <v>0</v>
      </c>
      <c r="H178" s="4">
        <v>2331.2449999999999</v>
      </c>
      <c r="I178" s="4">
        <v>818.60799999999995</v>
      </c>
      <c r="J178" s="4">
        <v>0</v>
      </c>
      <c r="K178" s="5"/>
      <c r="L178" s="4">
        <f t="shared" si="18"/>
        <v>441.09134160000008</v>
      </c>
      <c r="M178" s="4">
        <f t="shared" si="19"/>
        <v>394.17978030000006</v>
      </c>
      <c r="N178" s="4">
        <f t="shared" si="20"/>
        <v>26.422679250000002</v>
      </c>
      <c r="O178" s="4">
        <f t="shared" si="21"/>
        <v>0</v>
      </c>
      <c r="P178" s="4">
        <f t="shared" si="22"/>
        <v>1.6318715000000001</v>
      </c>
      <c r="Q178" s="4">
        <f t="shared" si="23"/>
        <v>17.7637936</v>
      </c>
      <c r="R178" s="4">
        <f t="shared" si="24"/>
        <v>0</v>
      </c>
      <c r="T178" s="2">
        <f t="shared" si="25"/>
        <v>881.0894662500001</v>
      </c>
      <c r="U178" s="2"/>
    </row>
    <row r="179" spans="1:21">
      <c r="A179">
        <v>564</v>
      </c>
      <c r="B179" t="s">
        <v>785</v>
      </c>
      <c r="C179" s="4">
        <v>2087061.7039999999</v>
      </c>
      <c r="D179" s="4">
        <v>987055.71799999999</v>
      </c>
      <c r="E179" s="4">
        <v>5069603.108</v>
      </c>
      <c r="F179" s="4">
        <v>59464.707000000002</v>
      </c>
      <c r="G179" s="4">
        <v>0</v>
      </c>
      <c r="H179" s="4">
        <v>107602.409</v>
      </c>
      <c r="I179" s="4">
        <v>1807.404</v>
      </c>
      <c r="J179" s="4">
        <v>66493.881000000008</v>
      </c>
      <c r="K179" s="5"/>
      <c r="L179" s="4">
        <f t="shared" si="18"/>
        <v>17215.0575632</v>
      </c>
      <c r="M179" s="4">
        <f t="shared" si="19"/>
        <v>12927.487925400001</v>
      </c>
      <c r="N179" s="4">
        <f t="shared" si="20"/>
        <v>359.76147735000001</v>
      </c>
      <c r="O179" s="4">
        <f t="shared" si="21"/>
        <v>0</v>
      </c>
      <c r="P179" s="4">
        <f t="shared" si="22"/>
        <v>75.32168630000001</v>
      </c>
      <c r="Q179" s="4">
        <f t="shared" si="23"/>
        <v>39.220666800000004</v>
      </c>
      <c r="R179" s="4">
        <f t="shared" si="24"/>
        <v>372.36573360000011</v>
      </c>
      <c r="T179" s="2">
        <f t="shared" si="25"/>
        <v>30616.849319050001</v>
      </c>
      <c r="U179" s="2"/>
    </row>
    <row r="180" spans="1:21">
      <c r="A180">
        <v>576</v>
      </c>
      <c r="B180" t="s">
        <v>786</v>
      </c>
      <c r="C180" s="4">
        <v>13524.22</v>
      </c>
      <c r="D180" s="4">
        <v>51907.631000000001</v>
      </c>
      <c r="E180" s="4">
        <v>62736.684000000001</v>
      </c>
      <c r="F180" s="4">
        <v>44152.1</v>
      </c>
      <c r="G180" s="4">
        <v>0</v>
      </c>
      <c r="H180" s="4">
        <v>1073.2529999999999</v>
      </c>
      <c r="I180" s="4">
        <v>1.8</v>
      </c>
      <c r="J180" s="4">
        <v>0</v>
      </c>
      <c r="K180" s="5"/>
      <c r="L180" s="4">
        <f t="shared" si="18"/>
        <v>366.41836560000007</v>
      </c>
      <c r="M180" s="4">
        <f t="shared" si="19"/>
        <v>159.97854420000002</v>
      </c>
      <c r="N180" s="4">
        <f t="shared" si="20"/>
        <v>267.120205</v>
      </c>
      <c r="O180" s="4">
        <f t="shared" si="21"/>
        <v>0</v>
      </c>
      <c r="P180" s="4">
        <f t="shared" si="22"/>
        <v>0.75127710000000003</v>
      </c>
      <c r="Q180" s="4">
        <f t="shared" si="23"/>
        <v>3.9060000000000004E-2</v>
      </c>
      <c r="R180" s="4">
        <f t="shared" si="24"/>
        <v>0</v>
      </c>
      <c r="T180" s="2">
        <f t="shared" si="25"/>
        <v>794.30745190000016</v>
      </c>
      <c r="U180" s="2"/>
    </row>
    <row r="181" spans="1:21">
      <c r="A181">
        <v>577</v>
      </c>
      <c r="B181" t="s">
        <v>787</v>
      </c>
      <c r="C181" s="4">
        <v>73528.055000000008</v>
      </c>
      <c r="D181" s="4">
        <v>37063.834999999999</v>
      </c>
      <c r="E181" s="4">
        <v>265503.462</v>
      </c>
      <c r="F181" s="4">
        <v>5269.4070000000002</v>
      </c>
      <c r="G181" s="4">
        <v>0</v>
      </c>
      <c r="H181" s="4">
        <v>174.137</v>
      </c>
      <c r="I181" s="4">
        <v>1271.354</v>
      </c>
      <c r="J181" s="4">
        <v>25.109000000000002</v>
      </c>
      <c r="K181" s="5"/>
      <c r="L181" s="4">
        <f t="shared" si="18"/>
        <v>619.3145840000002</v>
      </c>
      <c r="M181" s="4">
        <f t="shared" si="19"/>
        <v>677.03382810000005</v>
      </c>
      <c r="N181" s="4">
        <f t="shared" si="20"/>
        <v>31.879912350000001</v>
      </c>
      <c r="O181" s="4">
        <f t="shared" si="21"/>
        <v>0</v>
      </c>
      <c r="P181" s="4">
        <f t="shared" si="22"/>
        <v>0.12189590000000002</v>
      </c>
      <c r="Q181" s="4">
        <f t="shared" si="23"/>
        <v>27.588381800000001</v>
      </c>
      <c r="R181" s="4">
        <f t="shared" si="24"/>
        <v>0.14061040000000002</v>
      </c>
      <c r="T181" s="2">
        <f t="shared" si="25"/>
        <v>1355.9386021500002</v>
      </c>
      <c r="U181" s="2"/>
    </row>
    <row r="182" spans="1:21">
      <c r="A182">
        <v>578</v>
      </c>
      <c r="B182" t="s">
        <v>788</v>
      </c>
      <c r="C182" s="4">
        <v>15511.976000000001</v>
      </c>
      <c r="D182" s="4">
        <v>19752.537</v>
      </c>
      <c r="E182" s="4">
        <v>64046.211000000003</v>
      </c>
      <c r="F182" s="4">
        <v>19325.087</v>
      </c>
      <c r="G182" s="4">
        <v>0</v>
      </c>
      <c r="H182" s="4">
        <v>2058.712</v>
      </c>
      <c r="I182" s="4">
        <v>0</v>
      </c>
      <c r="J182" s="4">
        <v>11253.933000000001</v>
      </c>
      <c r="K182" s="5"/>
      <c r="L182" s="4">
        <f t="shared" si="18"/>
        <v>197.48127280000003</v>
      </c>
      <c r="M182" s="4">
        <f t="shared" si="19"/>
        <v>163.31783805000001</v>
      </c>
      <c r="N182" s="4">
        <f t="shared" si="20"/>
        <v>116.91677634999999</v>
      </c>
      <c r="O182" s="4">
        <f t="shared" si="21"/>
        <v>0</v>
      </c>
      <c r="P182" s="4">
        <f t="shared" si="22"/>
        <v>1.4410984000000002</v>
      </c>
      <c r="Q182" s="4">
        <f t="shared" si="23"/>
        <v>0</v>
      </c>
      <c r="R182" s="4">
        <f t="shared" si="24"/>
        <v>63.022024800000011</v>
      </c>
      <c r="T182" s="2">
        <f t="shared" si="25"/>
        <v>479.15698559999998</v>
      </c>
      <c r="U182" s="2"/>
    </row>
    <row r="183" spans="1:21">
      <c r="A183">
        <v>580</v>
      </c>
      <c r="B183" t="s">
        <v>789</v>
      </c>
      <c r="C183" s="4">
        <v>29000.812999999998</v>
      </c>
      <c r="D183" s="4">
        <v>25009.682000000001</v>
      </c>
      <c r="E183" s="4">
        <v>100242.075</v>
      </c>
      <c r="F183" s="4">
        <v>29247.222000000002</v>
      </c>
      <c r="G183" s="4">
        <v>0</v>
      </c>
      <c r="H183" s="4">
        <v>445.38799999999998</v>
      </c>
      <c r="I183" s="4">
        <v>0</v>
      </c>
      <c r="J183" s="4">
        <v>0</v>
      </c>
      <c r="K183" s="5"/>
      <c r="L183" s="4">
        <f t="shared" si="18"/>
        <v>302.45877200000001</v>
      </c>
      <c r="M183" s="4">
        <f t="shared" si="19"/>
        <v>255.61729125000002</v>
      </c>
      <c r="N183" s="4">
        <f t="shared" si="20"/>
        <v>176.9456931</v>
      </c>
      <c r="O183" s="4">
        <f t="shared" si="21"/>
        <v>0</v>
      </c>
      <c r="P183" s="4">
        <f t="shared" si="22"/>
        <v>0.31177160000000004</v>
      </c>
      <c r="Q183" s="4">
        <f t="shared" si="23"/>
        <v>0</v>
      </c>
      <c r="R183" s="4">
        <f t="shared" si="24"/>
        <v>0</v>
      </c>
      <c r="T183" s="2">
        <f t="shared" si="25"/>
        <v>735.33352795000008</v>
      </c>
      <c r="U183" s="2"/>
    </row>
    <row r="184" spans="1:21">
      <c r="A184">
        <v>581</v>
      </c>
      <c r="B184" t="s">
        <v>790</v>
      </c>
      <c r="C184" s="4">
        <v>65156.380000000005</v>
      </c>
      <c r="D184" s="4">
        <v>27112.16</v>
      </c>
      <c r="E184" s="4">
        <v>144228.41</v>
      </c>
      <c r="F184" s="4">
        <v>23024.187999999998</v>
      </c>
      <c r="G184" s="4">
        <v>0</v>
      </c>
      <c r="H184" s="4">
        <v>2083.7069999999999</v>
      </c>
      <c r="I184" s="4">
        <v>0</v>
      </c>
      <c r="J184" s="4">
        <v>1415.1399999999999</v>
      </c>
      <c r="K184" s="5"/>
      <c r="L184" s="4">
        <f t="shared" si="18"/>
        <v>516.70382400000017</v>
      </c>
      <c r="M184" s="4">
        <f t="shared" si="19"/>
        <v>367.78244550000005</v>
      </c>
      <c r="N184" s="4">
        <f t="shared" si="20"/>
        <v>139.2963374</v>
      </c>
      <c r="O184" s="4">
        <f t="shared" si="21"/>
        <v>0</v>
      </c>
      <c r="P184" s="4">
        <f t="shared" si="22"/>
        <v>1.4585949</v>
      </c>
      <c r="Q184" s="4">
        <f t="shared" si="23"/>
        <v>0</v>
      </c>
      <c r="R184" s="4">
        <f t="shared" si="24"/>
        <v>7.9247840000000007</v>
      </c>
      <c r="T184" s="2">
        <f t="shared" si="25"/>
        <v>1025.2412018000002</v>
      </c>
      <c r="U184" s="2"/>
    </row>
    <row r="185" spans="1:21">
      <c r="A185">
        <v>583</v>
      </c>
      <c r="B185" t="s">
        <v>791</v>
      </c>
      <c r="C185" s="4">
        <v>18724.412</v>
      </c>
      <c r="D185" s="4">
        <v>12301.472</v>
      </c>
      <c r="E185" s="4">
        <v>21402.398000000001</v>
      </c>
      <c r="F185" s="4">
        <v>28627.246999999999</v>
      </c>
      <c r="G185" s="4">
        <v>0</v>
      </c>
      <c r="H185" s="4">
        <v>483.56700000000001</v>
      </c>
      <c r="I185" s="4">
        <v>33.311</v>
      </c>
      <c r="J185" s="4">
        <v>30287.746999999999</v>
      </c>
      <c r="K185" s="5"/>
      <c r="L185" s="4">
        <f t="shared" si="18"/>
        <v>173.74495040000002</v>
      </c>
      <c r="M185" s="4">
        <f t="shared" si="19"/>
        <v>54.576114900000007</v>
      </c>
      <c r="N185" s="4">
        <f t="shared" si="20"/>
        <v>173.19484434999998</v>
      </c>
      <c r="O185" s="4">
        <f t="shared" si="21"/>
        <v>0</v>
      </c>
      <c r="P185" s="4">
        <f t="shared" si="22"/>
        <v>0.33849690000000004</v>
      </c>
      <c r="Q185" s="4">
        <f t="shared" si="23"/>
        <v>0.72284870000000001</v>
      </c>
      <c r="R185" s="4">
        <f t="shared" si="24"/>
        <v>169.61138320000003</v>
      </c>
      <c r="T185" s="2">
        <f t="shared" si="25"/>
        <v>402.57725525000001</v>
      </c>
      <c r="U185" s="2"/>
    </row>
    <row r="186" spans="1:21">
      <c r="A186">
        <v>584</v>
      </c>
      <c r="B186" t="s">
        <v>792</v>
      </c>
      <c r="C186" s="4">
        <v>16274.049000000001</v>
      </c>
      <c r="D186" s="4">
        <v>5166.9870000000001</v>
      </c>
      <c r="E186" s="4">
        <v>48867.752999999997</v>
      </c>
      <c r="F186" s="4">
        <v>5713.6260000000002</v>
      </c>
      <c r="G186" s="4">
        <v>0</v>
      </c>
      <c r="H186" s="4">
        <v>1635.2239999999999</v>
      </c>
      <c r="I186" s="4">
        <v>21.308</v>
      </c>
      <c r="J186" s="4">
        <v>8272.5730000000003</v>
      </c>
      <c r="K186" s="5"/>
      <c r="L186" s="4">
        <f t="shared" si="18"/>
        <v>120.06980160000002</v>
      </c>
      <c r="M186" s="4">
        <f t="shared" si="19"/>
        <v>124.61277015</v>
      </c>
      <c r="N186" s="4">
        <f t="shared" si="20"/>
        <v>34.567437300000002</v>
      </c>
      <c r="O186" s="4">
        <f t="shared" si="21"/>
        <v>0</v>
      </c>
      <c r="P186" s="4">
        <f t="shared" si="22"/>
        <v>1.1446568000000001</v>
      </c>
      <c r="Q186" s="4">
        <f t="shared" si="23"/>
        <v>0.46238360000000001</v>
      </c>
      <c r="R186" s="4">
        <f t="shared" si="24"/>
        <v>46.32640880000001</v>
      </c>
      <c r="T186" s="2">
        <f t="shared" si="25"/>
        <v>280.85704945000003</v>
      </c>
      <c r="U186" s="2"/>
    </row>
    <row r="187" spans="1:21">
      <c r="A187">
        <v>592</v>
      </c>
      <c r="B187" t="s">
        <v>793</v>
      </c>
      <c r="C187" s="4">
        <v>16932.238000000001</v>
      </c>
      <c r="D187" s="4">
        <v>15112.558999999999</v>
      </c>
      <c r="E187" s="4">
        <v>85368.453999999998</v>
      </c>
      <c r="F187" s="4">
        <v>11510.249</v>
      </c>
      <c r="G187" s="4">
        <v>0</v>
      </c>
      <c r="H187" s="4">
        <v>251.32</v>
      </c>
      <c r="I187" s="4">
        <v>36.72</v>
      </c>
      <c r="J187" s="4">
        <v>0</v>
      </c>
      <c r="K187" s="5"/>
      <c r="L187" s="4">
        <f t="shared" si="18"/>
        <v>179.45086320000001</v>
      </c>
      <c r="M187" s="4">
        <f t="shared" si="19"/>
        <v>217.68955770000002</v>
      </c>
      <c r="N187" s="4">
        <f t="shared" si="20"/>
        <v>69.637006450000001</v>
      </c>
      <c r="O187" s="4">
        <f t="shared" si="21"/>
        <v>0</v>
      </c>
      <c r="P187" s="4">
        <f t="shared" si="22"/>
        <v>0.17592400000000002</v>
      </c>
      <c r="Q187" s="4">
        <f t="shared" si="23"/>
        <v>0.79682399999999998</v>
      </c>
      <c r="R187" s="4">
        <f t="shared" si="24"/>
        <v>0</v>
      </c>
      <c r="T187" s="2">
        <f t="shared" si="25"/>
        <v>467.75017535000006</v>
      </c>
      <c r="U187" s="2"/>
    </row>
    <row r="188" spans="1:21">
      <c r="A188">
        <v>593</v>
      </c>
      <c r="B188" t="s">
        <v>794</v>
      </c>
      <c r="C188" s="4">
        <v>138798.997</v>
      </c>
      <c r="D188" s="4">
        <v>54345.277000000002</v>
      </c>
      <c r="E188" s="4">
        <v>390609.92200000002</v>
      </c>
      <c r="F188" s="4">
        <v>42236.983999999997</v>
      </c>
      <c r="G188" s="4">
        <v>0</v>
      </c>
      <c r="H188" s="4">
        <v>6697.1469999999999</v>
      </c>
      <c r="I188" s="4">
        <v>11.891999999999999</v>
      </c>
      <c r="J188" s="4">
        <v>0</v>
      </c>
      <c r="K188" s="5"/>
      <c r="L188" s="4">
        <f t="shared" si="18"/>
        <v>1081.6079344000002</v>
      </c>
      <c r="M188" s="4">
        <f t="shared" si="19"/>
        <v>996.05530110000018</v>
      </c>
      <c r="N188" s="4">
        <f t="shared" si="20"/>
        <v>255.53375319999998</v>
      </c>
      <c r="O188" s="4">
        <f t="shared" si="21"/>
        <v>0</v>
      </c>
      <c r="P188" s="4">
        <f t="shared" si="22"/>
        <v>4.6880029000000007</v>
      </c>
      <c r="Q188" s="4">
        <f t="shared" si="23"/>
        <v>0.25805640000000002</v>
      </c>
      <c r="R188" s="4">
        <f t="shared" si="24"/>
        <v>0</v>
      </c>
      <c r="T188" s="2">
        <f t="shared" si="25"/>
        <v>2338.1430479999999</v>
      </c>
      <c r="U188" s="2"/>
    </row>
    <row r="189" spans="1:21">
      <c r="A189">
        <v>595</v>
      </c>
      <c r="B189" t="s">
        <v>795</v>
      </c>
      <c r="C189" s="4">
        <v>21171.249</v>
      </c>
      <c r="D189" s="4">
        <v>21506.284</v>
      </c>
      <c r="E189" s="4">
        <v>91203.024000000005</v>
      </c>
      <c r="F189" s="4">
        <v>25695.81</v>
      </c>
      <c r="G189" s="4">
        <v>0</v>
      </c>
      <c r="H189" s="4">
        <v>889.971</v>
      </c>
      <c r="I189" s="4">
        <v>87.742999999999995</v>
      </c>
      <c r="J189" s="4">
        <v>0</v>
      </c>
      <c r="K189" s="5"/>
      <c r="L189" s="4">
        <f t="shared" si="18"/>
        <v>238.9941848</v>
      </c>
      <c r="M189" s="4">
        <f t="shared" si="19"/>
        <v>232.56771120000002</v>
      </c>
      <c r="N189" s="4">
        <f t="shared" si="20"/>
        <v>155.45965050000001</v>
      </c>
      <c r="O189" s="4">
        <f t="shared" si="21"/>
        <v>0</v>
      </c>
      <c r="P189" s="4">
        <f t="shared" si="22"/>
        <v>0.62297970000000014</v>
      </c>
      <c r="Q189" s="4">
        <f t="shared" si="23"/>
        <v>1.9040230999999999</v>
      </c>
      <c r="R189" s="4">
        <f t="shared" si="24"/>
        <v>0</v>
      </c>
      <c r="T189" s="2">
        <f t="shared" si="25"/>
        <v>629.5485493000001</v>
      </c>
      <c r="U189" s="2"/>
    </row>
    <row r="190" spans="1:21">
      <c r="A190">
        <v>598</v>
      </c>
      <c r="B190" t="s">
        <v>796</v>
      </c>
      <c r="C190" s="4">
        <v>290961.076</v>
      </c>
      <c r="D190" s="4">
        <v>46792.917000000001</v>
      </c>
      <c r="E190" s="4">
        <v>384215.86300000001</v>
      </c>
      <c r="F190" s="4">
        <v>14836.096</v>
      </c>
      <c r="G190" s="4">
        <v>0</v>
      </c>
      <c r="H190" s="4">
        <v>6980.3670000000002</v>
      </c>
      <c r="I190" s="4">
        <v>724.23400000000004</v>
      </c>
      <c r="J190" s="4">
        <v>4005.489</v>
      </c>
      <c r="K190" s="5"/>
      <c r="L190" s="4">
        <f t="shared" si="18"/>
        <v>1891.4223608000004</v>
      </c>
      <c r="M190" s="4">
        <f t="shared" si="19"/>
        <v>979.75045065000006</v>
      </c>
      <c r="N190" s="4">
        <f t="shared" si="20"/>
        <v>89.758380799999998</v>
      </c>
      <c r="O190" s="4">
        <f t="shared" si="21"/>
        <v>0</v>
      </c>
      <c r="P190" s="4">
        <f t="shared" si="22"/>
        <v>4.8862569000000011</v>
      </c>
      <c r="Q190" s="4">
        <f t="shared" si="23"/>
        <v>15.715877800000001</v>
      </c>
      <c r="R190" s="4">
        <f t="shared" si="24"/>
        <v>22.430738400000003</v>
      </c>
      <c r="T190" s="2">
        <f t="shared" si="25"/>
        <v>2981.5333269500002</v>
      </c>
      <c r="U190" s="2"/>
    </row>
    <row r="191" spans="1:21">
      <c r="A191">
        <v>599</v>
      </c>
      <c r="B191" t="s">
        <v>797</v>
      </c>
      <c r="C191" s="4">
        <v>94818.673999999999</v>
      </c>
      <c r="D191" s="4">
        <v>18480.543000000001</v>
      </c>
      <c r="E191" s="4">
        <v>231261.79300000001</v>
      </c>
      <c r="F191" s="4">
        <v>10755.852000000001</v>
      </c>
      <c r="G191" s="4">
        <v>0</v>
      </c>
      <c r="H191" s="4">
        <v>3748.683</v>
      </c>
      <c r="I191" s="4">
        <v>4.173</v>
      </c>
      <c r="J191" s="4">
        <v>4807.268</v>
      </c>
      <c r="K191" s="5"/>
      <c r="L191" s="4">
        <f t="shared" si="18"/>
        <v>634.47561520000011</v>
      </c>
      <c r="M191" s="4">
        <f t="shared" si="19"/>
        <v>589.71757215000002</v>
      </c>
      <c r="N191" s="4">
        <f t="shared" si="20"/>
        <v>65.072904600000001</v>
      </c>
      <c r="O191" s="4">
        <f t="shared" si="21"/>
        <v>0</v>
      </c>
      <c r="P191" s="4">
        <f t="shared" si="22"/>
        <v>2.6240781000000002</v>
      </c>
      <c r="Q191" s="4">
        <f t="shared" si="23"/>
        <v>9.0554099999999998E-2</v>
      </c>
      <c r="R191" s="4">
        <f t="shared" si="24"/>
        <v>26.920700800000002</v>
      </c>
      <c r="T191" s="2">
        <f t="shared" si="25"/>
        <v>1291.98072415</v>
      </c>
      <c r="U191" s="2"/>
    </row>
    <row r="192" spans="1:21">
      <c r="A192">
        <v>601</v>
      </c>
      <c r="B192" t="s">
        <v>798</v>
      </c>
      <c r="C192" s="4">
        <v>20563.322</v>
      </c>
      <c r="D192" s="4">
        <v>17091.848000000002</v>
      </c>
      <c r="E192" s="4">
        <v>74775.94</v>
      </c>
      <c r="F192" s="4">
        <v>15105.108</v>
      </c>
      <c r="G192" s="4">
        <v>0</v>
      </c>
      <c r="H192" s="4">
        <v>1580.327</v>
      </c>
      <c r="I192" s="4">
        <v>24</v>
      </c>
      <c r="J192" s="4">
        <v>5833.9660000000003</v>
      </c>
      <c r="K192" s="5"/>
      <c r="L192" s="4">
        <f t="shared" si="18"/>
        <v>210.86895200000001</v>
      </c>
      <c r="M192" s="4">
        <f t="shared" si="19"/>
        <v>190.67864700000001</v>
      </c>
      <c r="N192" s="4">
        <f t="shared" si="20"/>
        <v>91.385903400000004</v>
      </c>
      <c r="O192" s="4">
        <f t="shared" si="21"/>
        <v>0</v>
      </c>
      <c r="P192" s="4">
        <f t="shared" si="22"/>
        <v>1.1062289000000001</v>
      </c>
      <c r="Q192" s="4">
        <f t="shared" si="23"/>
        <v>0.52080000000000004</v>
      </c>
      <c r="R192" s="4">
        <f t="shared" si="24"/>
        <v>32.670209600000007</v>
      </c>
      <c r="T192" s="2">
        <f t="shared" si="25"/>
        <v>494.56053130000004</v>
      </c>
      <c r="U192" s="2"/>
    </row>
    <row r="193" spans="1:21">
      <c r="A193">
        <v>604</v>
      </c>
      <c r="B193" t="s">
        <v>799</v>
      </c>
      <c r="C193" s="4">
        <v>223383.93799999999</v>
      </c>
      <c r="D193" s="4">
        <v>95883.366999999998</v>
      </c>
      <c r="E193" s="4">
        <v>502166.74200000003</v>
      </c>
      <c r="F193" s="4">
        <v>5158.049</v>
      </c>
      <c r="G193" s="4">
        <v>0</v>
      </c>
      <c r="H193" s="4">
        <v>9813.73</v>
      </c>
      <c r="I193" s="4">
        <v>828.221</v>
      </c>
      <c r="J193" s="4">
        <v>0</v>
      </c>
      <c r="K193" s="5"/>
      <c r="L193" s="4">
        <f t="shared" si="18"/>
        <v>1787.8969080000002</v>
      </c>
      <c r="M193" s="4">
        <f t="shared" si="19"/>
        <v>1280.5251921000001</v>
      </c>
      <c r="N193" s="4">
        <f t="shared" si="20"/>
        <v>31.20619645</v>
      </c>
      <c r="O193" s="4">
        <f t="shared" si="21"/>
        <v>0</v>
      </c>
      <c r="P193" s="4">
        <f t="shared" si="22"/>
        <v>6.8696110000000008</v>
      </c>
      <c r="Q193" s="4">
        <f t="shared" si="23"/>
        <v>17.9723957</v>
      </c>
      <c r="R193" s="4">
        <f t="shared" si="24"/>
        <v>0</v>
      </c>
      <c r="T193" s="2">
        <f t="shared" si="25"/>
        <v>3124.4703032500006</v>
      </c>
      <c r="U193" s="2"/>
    </row>
    <row r="194" spans="1:21">
      <c r="A194">
        <v>607</v>
      </c>
      <c r="B194" t="s">
        <v>800</v>
      </c>
      <c r="C194" s="4">
        <v>15779.328</v>
      </c>
      <c r="D194" s="4">
        <v>19940.777999999998</v>
      </c>
      <c r="E194" s="4">
        <v>79567.724000000002</v>
      </c>
      <c r="F194" s="4">
        <v>18247.284</v>
      </c>
      <c r="G194" s="4">
        <v>0</v>
      </c>
      <c r="H194" s="4">
        <v>867.79499999999996</v>
      </c>
      <c r="I194" s="4">
        <v>0</v>
      </c>
      <c r="J194" s="4">
        <v>0</v>
      </c>
      <c r="K194" s="5"/>
      <c r="L194" s="4">
        <f t="shared" si="18"/>
        <v>200.03259360000004</v>
      </c>
      <c r="M194" s="4">
        <f t="shared" si="19"/>
        <v>202.89769620000001</v>
      </c>
      <c r="N194" s="4">
        <f t="shared" si="20"/>
        <v>110.39606819999999</v>
      </c>
      <c r="O194" s="4">
        <f t="shared" si="21"/>
        <v>0</v>
      </c>
      <c r="P194" s="4">
        <f t="shared" si="22"/>
        <v>0.60745650000000007</v>
      </c>
      <c r="Q194" s="4">
        <f t="shared" si="23"/>
        <v>0</v>
      </c>
      <c r="R194" s="4">
        <f t="shared" si="24"/>
        <v>0</v>
      </c>
      <c r="T194" s="2">
        <f t="shared" si="25"/>
        <v>513.93381450000004</v>
      </c>
      <c r="U194" s="2"/>
    </row>
    <row r="195" spans="1:21">
      <c r="A195">
        <v>608</v>
      </c>
      <c r="B195" t="s">
        <v>801</v>
      </c>
      <c r="C195" s="4">
        <v>10254.846</v>
      </c>
      <c r="D195" s="4">
        <v>8918.6479999999992</v>
      </c>
      <c r="E195" s="4">
        <v>47044.260999999999</v>
      </c>
      <c r="F195" s="4">
        <v>11382.471</v>
      </c>
      <c r="G195" s="4">
        <v>0</v>
      </c>
      <c r="H195" s="4">
        <v>135.12899999999999</v>
      </c>
      <c r="I195" s="4">
        <v>0</v>
      </c>
      <c r="J195" s="4">
        <v>0</v>
      </c>
      <c r="K195" s="5"/>
      <c r="L195" s="4">
        <f t="shared" si="18"/>
        <v>107.37156640000001</v>
      </c>
      <c r="M195" s="4">
        <f t="shared" si="19"/>
        <v>119.96286555</v>
      </c>
      <c r="N195" s="4">
        <f t="shared" si="20"/>
        <v>68.863949550000001</v>
      </c>
      <c r="O195" s="4">
        <f t="shared" si="21"/>
        <v>0</v>
      </c>
      <c r="P195" s="4">
        <f t="shared" si="22"/>
        <v>9.4590300000000002E-2</v>
      </c>
      <c r="Q195" s="4">
        <f t="shared" si="23"/>
        <v>0</v>
      </c>
      <c r="R195" s="4">
        <f t="shared" si="24"/>
        <v>0</v>
      </c>
      <c r="T195" s="2">
        <f t="shared" si="25"/>
        <v>296.29297179999998</v>
      </c>
      <c r="U195" s="2"/>
    </row>
    <row r="196" spans="1:21">
      <c r="A196">
        <v>609</v>
      </c>
      <c r="B196" t="s">
        <v>802</v>
      </c>
      <c r="C196" s="4">
        <v>975968.41399999999</v>
      </c>
      <c r="D196" s="4">
        <v>444342.54300000001</v>
      </c>
      <c r="E196" s="4">
        <v>1966360.5460000001</v>
      </c>
      <c r="F196" s="4">
        <v>66331.625</v>
      </c>
      <c r="G196" s="4">
        <v>0</v>
      </c>
      <c r="H196" s="4">
        <v>22294.275000000001</v>
      </c>
      <c r="I196" s="4">
        <v>10831.281999999999</v>
      </c>
      <c r="J196" s="4">
        <v>42373.642</v>
      </c>
      <c r="K196" s="5"/>
      <c r="L196" s="4">
        <f t="shared" si="18"/>
        <v>7953.7413592000012</v>
      </c>
      <c r="M196" s="4">
        <f t="shared" si="19"/>
        <v>5014.2193923000004</v>
      </c>
      <c r="N196" s="4">
        <f t="shared" si="20"/>
        <v>401.30633124999997</v>
      </c>
      <c r="O196" s="4">
        <f t="shared" si="21"/>
        <v>0</v>
      </c>
      <c r="P196" s="4">
        <f t="shared" si="22"/>
        <v>15.605992500000003</v>
      </c>
      <c r="Q196" s="4">
        <f t="shared" si="23"/>
        <v>235.03881939999999</v>
      </c>
      <c r="R196" s="4">
        <f t="shared" si="24"/>
        <v>237.29239520000004</v>
      </c>
      <c r="T196" s="2">
        <f t="shared" si="25"/>
        <v>13619.911894650004</v>
      </c>
      <c r="U196" s="2"/>
    </row>
    <row r="197" spans="1:21">
      <c r="A197">
        <v>611</v>
      </c>
      <c r="B197" t="s">
        <v>803</v>
      </c>
      <c r="C197" s="4">
        <v>13561.11</v>
      </c>
      <c r="D197" s="4">
        <v>44148.542999999998</v>
      </c>
      <c r="E197" s="4">
        <v>114020.474</v>
      </c>
      <c r="F197" s="4">
        <v>7080.6559999999999</v>
      </c>
      <c r="G197" s="4">
        <v>0</v>
      </c>
      <c r="H197" s="4">
        <v>556.38800000000003</v>
      </c>
      <c r="I197" s="4">
        <v>439.81</v>
      </c>
      <c r="J197" s="4">
        <v>0</v>
      </c>
      <c r="K197" s="5"/>
      <c r="L197" s="4">
        <f t="shared" si="18"/>
        <v>323.17405680000002</v>
      </c>
      <c r="M197" s="4">
        <f t="shared" si="19"/>
        <v>290.75220870000004</v>
      </c>
      <c r="N197" s="4">
        <f t="shared" si="20"/>
        <v>42.837968799999999</v>
      </c>
      <c r="O197" s="4">
        <f t="shared" si="21"/>
        <v>0</v>
      </c>
      <c r="P197" s="4">
        <f t="shared" si="22"/>
        <v>0.38947160000000008</v>
      </c>
      <c r="Q197" s="4">
        <f t="shared" si="23"/>
        <v>9.5438770000000002</v>
      </c>
      <c r="R197" s="4">
        <f t="shared" si="24"/>
        <v>0</v>
      </c>
      <c r="T197" s="2">
        <f t="shared" si="25"/>
        <v>666.69758289999993</v>
      </c>
      <c r="U197" s="2"/>
    </row>
    <row r="198" spans="1:21">
      <c r="A198">
        <v>614</v>
      </c>
      <c r="B198" t="s">
        <v>804</v>
      </c>
      <c r="C198" s="4">
        <v>22719.168000000001</v>
      </c>
      <c r="D198" s="4">
        <v>22336.651000000002</v>
      </c>
      <c r="E198" s="4">
        <v>61686.406000000003</v>
      </c>
      <c r="F198" s="4">
        <v>40661.101000000002</v>
      </c>
      <c r="G198" s="4">
        <v>0</v>
      </c>
      <c r="H198" s="4">
        <v>338.07</v>
      </c>
      <c r="I198" s="4">
        <v>0</v>
      </c>
      <c r="J198" s="4">
        <v>2661.288</v>
      </c>
      <c r="K198" s="5"/>
      <c r="L198" s="4">
        <f t="shared" si="18"/>
        <v>252.31258640000004</v>
      </c>
      <c r="M198" s="4">
        <f t="shared" si="19"/>
        <v>157.30033530000003</v>
      </c>
      <c r="N198" s="4">
        <f t="shared" si="20"/>
        <v>245.99966105000001</v>
      </c>
      <c r="O198" s="4">
        <f t="shared" si="21"/>
        <v>0</v>
      </c>
      <c r="P198" s="4">
        <f t="shared" si="22"/>
        <v>0.23664900000000003</v>
      </c>
      <c r="Q198" s="4">
        <f t="shared" si="23"/>
        <v>0</v>
      </c>
      <c r="R198" s="4">
        <f t="shared" si="24"/>
        <v>14.903212800000002</v>
      </c>
      <c r="T198" s="2">
        <f t="shared" si="25"/>
        <v>655.84923175000017</v>
      </c>
      <c r="U198" s="2"/>
    </row>
    <row r="199" spans="1:21">
      <c r="A199">
        <v>615</v>
      </c>
      <c r="B199" t="s">
        <v>805</v>
      </c>
      <c r="C199" s="4">
        <v>66500.270999999993</v>
      </c>
      <c r="D199" s="4">
        <v>47488.375999999997</v>
      </c>
      <c r="E199" s="4">
        <v>151730.31200000001</v>
      </c>
      <c r="F199" s="4">
        <v>73722.933999999994</v>
      </c>
      <c r="G199" s="4">
        <v>0</v>
      </c>
      <c r="H199" s="4">
        <v>5635.9639999999999</v>
      </c>
      <c r="I199" s="4">
        <v>484.64800000000002</v>
      </c>
      <c r="J199" s="4">
        <v>338.45699999999999</v>
      </c>
      <c r="K199" s="5"/>
      <c r="L199" s="4">
        <f t="shared" si="18"/>
        <v>638.33642320000013</v>
      </c>
      <c r="M199" s="4">
        <f t="shared" si="19"/>
        <v>386.91229560000005</v>
      </c>
      <c r="N199" s="4">
        <f t="shared" si="20"/>
        <v>446.02375069999994</v>
      </c>
      <c r="O199" s="4">
        <f t="shared" si="21"/>
        <v>0</v>
      </c>
      <c r="P199" s="4">
        <f t="shared" si="22"/>
        <v>3.9451748000000006</v>
      </c>
      <c r="Q199" s="4">
        <f t="shared" si="23"/>
        <v>10.5168616</v>
      </c>
      <c r="R199" s="4">
        <f t="shared" si="24"/>
        <v>1.8953592000000001</v>
      </c>
      <c r="T199" s="2">
        <f t="shared" si="25"/>
        <v>1485.7345059000002</v>
      </c>
      <c r="U199" s="2"/>
    </row>
    <row r="200" spans="1:21">
      <c r="A200">
        <v>616</v>
      </c>
      <c r="B200" t="s">
        <v>806</v>
      </c>
      <c r="C200" s="4">
        <v>6487.2190000000001</v>
      </c>
      <c r="D200" s="4">
        <v>5396.5050000000001</v>
      </c>
      <c r="E200" s="4">
        <v>40509.311000000002</v>
      </c>
      <c r="F200" s="4">
        <v>4628.1090000000004</v>
      </c>
      <c r="G200" s="4">
        <v>0</v>
      </c>
      <c r="H200" s="4">
        <v>232.42</v>
      </c>
      <c r="I200" s="4">
        <v>43.832999999999998</v>
      </c>
      <c r="J200" s="4">
        <v>5.3789999999999996</v>
      </c>
      <c r="K200" s="5"/>
      <c r="L200" s="4">
        <f t="shared" ref="L200:L263" si="26">0.5*(C200+D200)*($L$7/100)</f>
        <v>66.54885440000001</v>
      </c>
      <c r="M200" s="4">
        <f t="shared" si="19"/>
        <v>103.29874305000001</v>
      </c>
      <c r="N200" s="4">
        <f t="shared" si="20"/>
        <v>28.000059450000002</v>
      </c>
      <c r="O200" s="4">
        <f t="shared" si="21"/>
        <v>0</v>
      </c>
      <c r="P200" s="4">
        <f t="shared" si="22"/>
        <v>0.16269400000000001</v>
      </c>
      <c r="Q200" s="4">
        <f t="shared" si="23"/>
        <v>0.95117609999999997</v>
      </c>
      <c r="R200" s="4">
        <f t="shared" si="24"/>
        <v>3.0122400000000001E-2</v>
      </c>
      <c r="T200" s="2">
        <f t="shared" si="25"/>
        <v>198.96152700000002</v>
      </c>
      <c r="U200" s="2"/>
    </row>
    <row r="201" spans="1:21">
      <c r="A201">
        <v>619</v>
      </c>
      <c r="B201" t="s">
        <v>807</v>
      </c>
      <c r="C201" s="4">
        <v>16245.117</v>
      </c>
      <c r="D201" s="4">
        <v>9052.8829999999998</v>
      </c>
      <c r="E201" s="4">
        <v>53250.970999999998</v>
      </c>
      <c r="F201" s="4">
        <v>8007.0990000000002</v>
      </c>
      <c r="G201" s="4">
        <v>0</v>
      </c>
      <c r="H201" s="4">
        <v>341.64100000000002</v>
      </c>
      <c r="I201" s="4">
        <v>0</v>
      </c>
      <c r="J201" s="4">
        <v>0</v>
      </c>
      <c r="K201" s="5"/>
      <c r="L201" s="4">
        <f t="shared" si="26"/>
        <v>141.66880000000003</v>
      </c>
      <c r="M201" s="4">
        <f t="shared" ref="M201:M264" si="27">0.5*E201*($M$7/100)</f>
        <v>135.78997605000001</v>
      </c>
      <c r="N201" s="4">
        <f t="shared" ref="N201:N264" si="28">0.5*F201*($N$7/100)</f>
        <v>48.442948950000002</v>
      </c>
      <c r="O201" s="4">
        <f t="shared" ref="O201:O264" si="29">0.5*G201*($O$7/100)</f>
        <v>0</v>
      </c>
      <c r="P201" s="4">
        <f t="shared" ref="P201:P264" si="30">0.5*H201*($P$7/100)</f>
        <v>0.23914870000000005</v>
      </c>
      <c r="Q201" s="4">
        <f t="shared" ref="Q201:Q264" si="31">0.5*I201*($Q$7/100)</f>
        <v>0</v>
      </c>
      <c r="R201" s="4">
        <f t="shared" ref="R201:R264" si="32">0.5*J201*($R$7/100)</f>
        <v>0</v>
      </c>
      <c r="T201" s="2">
        <f t="shared" ref="T201:T264" si="33">SUM(L201:Q201)</f>
        <v>326.14087370000004</v>
      </c>
      <c r="U201" s="2"/>
    </row>
    <row r="202" spans="1:21">
      <c r="A202">
        <v>620</v>
      </c>
      <c r="B202" t="s">
        <v>808</v>
      </c>
      <c r="C202" s="4">
        <v>14271.509</v>
      </c>
      <c r="D202" s="4">
        <v>16378.569</v>
      </c>
      <c r="E202" s="4">
        <v>50543.014999999999</v>
      </c>
      <c r="F202" s="4">
        <v>24283.986000000001</v>
      </c>
      <c r="G202" s="4">
        <v>0</v>
      </c>
      <c r="H202" s="4">
        <v>1534.9490000000001</v>
      </c>
      <c r="I202" s="4">
        <v>0</v>
      </c>
      <c r="J202" s="4">
        <v>0</v>
      </c>
      <c r="K202" s="5"/>
      <c r="L202" s="4">
        <f t="shared" si="26"/>
        <v>171.64043680000003</v>
      </c>
      <c r="M202" s="4">
        <f t="shared" si="27"/>
        <v>128.88468825000001</v>
      </c>
      <c r="N202" s="4">
        <f t="shared" si="28"/>
        <v>146.91811530000001</v>
      </c>
      <c r="O202" s="4">
        <f t="shared" si="29"/>
        <v>0</v>
      </c>
      <c r="P202" s="4">
        <f t="shared" si="30"/>
        <v>1.0744643000000003</v>
      </c>
      <c r="Q202" s="4">
        <f t="shared" si="31"/>
        <v>0</v>
      </c>
      <c r="R202" s="4">
        <f t="shared" si="32"/>
        <v>0</v>
      </c>
      <c r="T202" s="2">
        <f t="shared" si="33"/>
        <v>448.51770465000004</v>
      </c>
      <c r="U202" s="2"/>
    </row>
    <row r="203" spans="1:21">
      <c r="A203">
        <v>623</v>
      </c>
      <c r="B203" t="s">
        <v>809</v>
      </c>
      <c r="C203" s="4">
        <v>14279.021000000001</v>
      </c>
      <c r="D203" s="4">
        <v>68182.122000000003</v>
      </c>
      <c r="E203" s="4">
        <v>58090.171999999999</v>
      </c>
      <c r="F203" s="4">
        <v>70373.536999999997</v>
      </c>
      <c r="G203" s="4">
        <v>0</v>
      </c>
      <c r="H203" s="4">
        <v>133.90700000000001</v>
      </c>
      <c r="I203" s="4">
        <v>417.69900000000001</v>
      </c>
      <c r="J203" s="4">
        <v>0</v>
      </c>
      <c r="K203" s="5"/>
      <c r="L203" s="4">
        <f t="shared" si="26"/>
        <v>461.78240080000012</v>
      </c>
      <c r="M203" s="4">
        <f t="shared" si="27"/>
        <v>148.1299386</v>
      </c>
      <c r="N203" s="4">
        <f t="shared" si="28"/>
        <v>425.75989884999996</v>
      </c>
      <c r="O203" s="4">
        <f t="shared" si="29"/>
        <v>0</v>
      </c>
      <c r="P203" s="4">
        <f t="shared" si="30"/>
        <v>9.3734900000000024E-2</v>
      </c>
      <c r="Q203" s="4">
        <f t="shared" si="31"/>
        <v>9.0640683000000006</v>
      </c>
      <c r="R203" s="4">
        <f t="shared" si="32"/>
        <v>0</v>
      </c>
      <c r="T203" s="2">
        <f t="shared" si="33"/>
        <v>1044.83004145</v>
      </c>
      <c r="U203" s="2"/>
    </row>
    <row r="204" spans="1:21">
      <c r="A204">
        <v>624</v>
      </c>
      <c r="B204" t="s">
        <v>810</v>
      </c>
      <c r="C204" s="4">
        <v>21797.603999999999</v>
      </c>
      <c r="D204" s="4">
        <v>36371.932999999997</v>
      </c>
      <c r="E204" s="4">
        <v>116940.86199999999</v>
      </c>
      <c r="F204" s="4">
        <v>29119.462</v>
      </c>
      <c r="G204" s="4">
        <v>0</v>
      </c>
      <c r="H204" s="4">
        <v>785.95100000000002</v>
      </c>
      <c r="I204" s="4">
        <v>17.097999999999999</v>
      </c>
      <c r="J204" s="4">
        <v>9721.2099999999991</v>
      </c>
      <c r="K204" s="5"/>
      <c r="L204" s="4">
        <f t="shared" si="26"/>
        <v>325.74940720000001</v>
      </c>
      <c r="M204" s="4">
        <f t="shared" si="27"/>
        <v>298.19919809999999</v>
      </c>
      <c r="N204" s="4">
        <f t="shared" si="28"/>
        <v>176.17274509999999</v>
      </c>
      <c r="O204" s="4">
        <f t="shared" si="29"/>
        <v>0</v>
      </c>
      <c r="P204" s="4">
        <f t="shared" si="30"/>
        <v>0.55016570000000009</v>
      </c>
      <c r="Q204" s="4">
        <f t="shared" si="31"/>
        <v>0.37102659999999998</v>
      </c>
      <c r="R204" s="4">
        <f t="shared" si="32"/>
        <v>54.438776000000004</v>
      </c>
      <c r="T204" s="2">
        <f t="shared" si="33"/>
        <v>801.04254270000001</v>
      </c>
      <c r="U204" s="2"/>
    </row>
    <row r="205" spans="1:21">
      <c r="A205">
        <v>625</v>
      </c>
      <c r="B205" t="s">
        <v>811</v>
      </c>
      <c r="C205" s="4">
        <v>127945.20299999999</v>
      </c>
      <c r="D205" s="4">
        <v>9632.76</v>
      </c>
      <c r="E205" s="4">
        <v>69812.792000000001</v>
      </c>
      <c r="F205" s="4">
        <v>9674.5339999999997</v>
      </c>
      <c r="G205" s="4">
        <v>0</v>
      </c>
      <c r="H205" s="4">
        <v>320.11099999999999</v>
      </c>
      <c r="I205" s="4">
        <v>2.4630000000000001</v>
      </c>
      <c r="J205" s="4">
        <v>44634.307000000001</v>
      </c>
      <c r="K205" s="5"/>
      <c r="L205" s="4">
        <f t="shared" si="26"/>
        <v>770.43659280000008</v>
      </c>
      <c r="M205" s="4">
        <f t="shared" si="27"/>
        <v>178.02261960000001</v>
      </c>
      <c r="N205" s="4">
        <f t="shared" si="28"/>
        <v>58.530930699999999</v>
      </c>
      <c r="O205" s="4">
        <f t="shared" si="29"/>
        <v>0</v>
      </c>
      <c r="P205" s="4">
        <f t="shared" si="30"/>
        <v>0.22407770000000002</v>
      </c>
      <c r="Q205" s="4">
        <f t="shared" si="31"/>
        <v>5.3447100000000004E-2</v>
      </c>
      <c r="R205" s="4">
        <f t="shared" si="32"/>
        <v>249.95211920000003</v>
      </c>
      <c r="T205" s="2">
        <f t="shared" si="33"/>
        <v>1007.2676679</v>
      </c>
      <c r="U205" s="2"/>
    </row>
    <row r="206" spans="1:21">
      <c r="A206">
        <v>626</v>
      </c>
      <c r="B206" t="s">
        <v>812</v>
      </c>
      <c r="C206" s="4">
        <v>27829.522000000001</v>
      </c>
      <c r="D206" s="4">
        <v>14779.977000000001</v>
      </c>
      <c r="E206" s="4">
        <v>105831.609</v>
      </c>
      <c r="F206" s="4">
        <v>15601.489</v>
      </c>
      <c r="G206" s="4">
        <v>0</v>
      </c>
      <c r="H206" s="4">
        <v>1916.3050000000001</v>
      </c>
      <c r="I206" s="4">
        <v>253.29499999999999</v>
      </c>
      <c r="J206" s="4">
        <v>1097.874</v>
      </c>
      <c r="K206" s="5"/>
      <c r="L206" s="4">
        <f t="shared" si="26"/>
        <v>238.61319440000005</v>
      </c>
      <c r="M206" s="4">
        <f t="shared" si="27"/>
        <v>269.87060295000003</v>
      </c>
      <c r="N206" s="4">
        <f t="shared" si="28"/>
        <v>94.389008449999992</v>
      </c>
      <c r="O206" s="4">
        <f t="shared" si="29"/>
        <v>0</v>
      </c>
      <c r="P206" s="4">
        <f t="shared" si="30"/>
        <v>1.3414135000000003</v>
      </c>
      <c r="Q206" s="4">
        <f t="shared" si="31"/>
        <v>5.4965014999999999</v>
      </c>
      <c r="R206" s="4">
        <f t="shared" si="32"/>
        <v>6.1480944000000006</v>
      </c>
      <c r="T206" s="2">
        <f t="shared" si="33"/>
        <v>609.7107208000001</v>
      </c>
      <c r="U206" s="2"/>
    </row>
    <row r="207" spans="1:21">
      <c r="A207">
        <v>630</v>
      </c>
      <c r="B207" t="s">
        <v>813</v>
      </c>
      <c r="C207" s="4">
        <v>27006.916000000001</v>
      </c>
      <c r="D207" s="4">
        <v>4379.46</v>
      </c>
      <c r="E207" s="4">
        <v>28422.794999999998</v>
      </c>
      <c r="F207" s="4">
        <v>5526.0910000000003</v>
      </c>
      <c r="G207" s="4">
        <v>0</v>
      </c>
      <c r="H207" s="4">
        <v>416.82499999999999</v>
      </c>
      <c r="I207" s="4">
        <v>5.1150000000000002</v>
      </c>
      <c r="J207" s="4">
        <v>25307.393</v>
      </c>
      <c r="K207" s="5"/>
      <c r="L207" s="4">
        <f t="shared" si="26"/>
        <v>175.76370560000004</v>
      </c>
      <c r="M207" s="4">
        <f t="shared" si="27"/>
        <v>72.47812725</v>
      </c>
      <c r="N207" s="4">
        <f t="shared" si="28"/>
        <v>33.432850549999998</v>
      </c>
      <c r="O207" s="4">
        <f t="shared" si="29"/>
        <v>0</v>
      </c>
      <c r="P207" s="4">
        <f t="shared" si="30"/>
        <v>0.29177750000000002</v>
      </c>
      <c r="Q207" s="4">
        <f t="shared" si="31"/>
        <v>0.11099550000000001</v>
      </c>
      <c r="R207" s="4">
        <f t="shared" si="32"/>
        <v>141.72140080000003</v>
      </c>
      <c r="T207" s="2">
        <f t="shared" si="33"/>
        <v>282.07745640000007</v>
      </c>
      <c r="U207" s="2"/>
    </row>
    <row r="208" spans="1:21">
      <c r="A208">
        <v>631</v>
      </c>
      <c r="B208" t="s">
        <v>814</v>
      </c>
      <c r="C208" s="4">
        <v>6953.991</v>
      </c>
      <c r="D208" s="4">
        <v>10350.958000000001</v>
      </c>
      <c r="E208" s="4">
        <v>43875.644</v>
      </c>
      <c r="F208" s="4">
        <v>14542.74</v>
      </c>
      <c r="G208" s="4">
        <v>0</v>
      </c>
      <c r="H208" s="4">
        <v>323.49400000000003</v>
      </c>
      <c r="I208" s="4">
        <v>35.616999999999997</v>
      </c>
      <c r="J208" s="4">
        <v>0</v>
      </c>
      <c r="K208" s="5"/>
      <c r="L208" s="4">
        <f t="shared" si="26"/>
        <v>96.907714400000017</v>
      </c>
      <c r="M208" s="4">
        <f t="shared" si="27"/>
        <v>111.88289220000001</v>
      </c>
      <c r="N208" s="4">
        <f t="shared" si="28"/>
        <v>87.983576999999997</v>
      </c>
      <c r="O208" s="4">
        <f t="shared" si="29"/>
        <v>0</v>
      </c>
      <c r="P208" s="4">
        <f t="shared" si="30"/>
        <v>0.22644580000000006</v>
      </c>
      <c r="Q208" s="4">
        <f t="shared" si="31"/>
        <v>0.77288889999999999</v>
      </c>
      <c r="R208" s="4">
        <f t="shared" si="32"/>
        <v>0</v>
      </c>
      <c r="T208" s="2">
        <f t="shared" si="33"/>
        <v>297.77351830000003</v>
      </c>
      <c r="U208" s="2"/>
    </row>
    <row r="209" spans="1:21">
      <c r="A209">
        <v>635</v>
      </c>
      <c r="B209" t="s">
        <v>815</v>
      </c>
      <c r="C209" s="4">
        <v>40305.419000000002</v>
      </c>
      <c r="D209" s="4">
        <v>63956.286</v>
      </c>
      <c r="E209" s="4">
        <v>145878.60699999999</v>
      </c>
      <c r="F209" s="4">
        <v>55022.156999999999</v>
      </c>
      <c r="G209" s="4">
        <v>0</v>
      </c>
      <c r="H209" s="4">
        <v>5678.0730000000003</v>
      </c>
      <c r="I209" s="4">
        <v>31.175999999999998</v>
      </c>
      <c r="J209" s="4">
        <v>0</v>
      </c>
      <c r="K209" s="5"/>
      <c r="L209" s="4">
        <f t="shared" si="26"/>
        <v>583.8655480000001</v>
      </c>
      <c r="M209" s="4">
        <f t="shared" si="27"/>
        <v>371.99044785000001</v>
      </c>
      <c r="N209" s="4">
        <f t="shared" si="28"/>
        <v>332.88404985</v>
      </c>
      <c r="O209" s="4">
        <f t="shared" si="29"/>
        <v>0</v>
      </c>
      <c r="P209" s="4">
        <f t="shared" si="30"/>
        <v>3.9746511000000009</v>
      </c>
      <c r="Q209" s="4">
        <f t="shared" si="31"/>
        <v>0.67651919999999999</v>
      </c>
      <c r="R209" s="4">
        <f t="shared" si="32"/>
        <v>0</v>
      </c>
      <c r="T209" s="2">
        <f t="shared" si="33"/>
        <v>1293.3912160000002</v>
      </c>
      <c r="U209" s="2"/>
    </row>
    <row r="210" spans="1:21">
      <c r="A210">
        <v>636</v>
      </c>
      <c r="B210" t="s">
        <v>816</v>
      </c>
      <c r="C210" s="4">
        <v>67631.112999999998</v>
      </c>
      <c r="D210" s="4">
        <v>22885.632000000001</v>
      </c>
      <c r="E210" s="4">
        <v>174787.20600000001</v>
      </c>
      <c r="F210" s="4">
        <v>18109.758000000002</v>
      </c>
      <c r="G210" s="4">
        <v>0</v>
      </c>
      <c r="H210" s="4">
        <v>2915.3119999999999</v>
      </c>
      <c r="I210" s="4">
        <v>0</v>
      </c>
      <c r="J210" s="4">
        <v>154.239</v>
      </c>
      <c r="K210" s="5"/>
      <c r="L210" s="4">
        <f t="shared" si="26"/>
        <v>506.89377200000007</v>
      </c>
      <c r="M210" s="4">
        <f t="shared" si="27"/>
        <v>445.70737530000002</v>
      </c>
      <c r="N210" s="4">
        <f t="shared" si="28"/>
        <v>109.56403590000001</v>
      </c>
      <c r="O210" s="4">
        <f t="shared" si="29"/>
        <v>0</v>
      </c>
      <c r="P210" s="4">
        <f t="shared" si="30"/>
        <v>2.0407184000000003</v>
      </c>
      <c r="Q210" s="4">
        <f t="shared" si="31"/>
        <v>0</v>
      </c>
      <c r="R210" s="4">
        <f t="shared" si="32"/>
        <v>0.86373840000000013</v>
      </c>
      <c r="T210" s="2">
        <f t="shared" si="33"/>
        <v>1064.2059016000001</v>
      </c>
      <c r="U210" s="2"/>
    </row>
    <row r="211" spans="1:21">
      <c r="A211">
        <v>638</v>
      </c>
      <c r="B211" t="s">
        <v>817</v>
      </c>
      <c r="C211" s="4">
        <v>407312.32400000002</v>
      </c>
      <c r="D211" s="4">
        <v>450796.31099999999</v>
      </c>
      <c r="E211" s="4">
        <v>1172912.372</v>
      </c>
      <c r="F211" s="4">
        <v>59327.135999999999</v>
      </c>
      <c r="G211" s="4">
        <v>0</v>
      </c>
      <c r="H211" s="4">
        <v>5098.63</v>
      </c>
      <c r="I211" s="4">
        <v>40.942999999999998</v>
      </c>
      <c r="J211" s="4">
        <v>292.51100000000002</v>
      </c>
      <c r="K211" s="5"/>
      <c r="L211" s="4">
        <f t="shared" si="26"/>
        <v>4805.4083560000008</v>
      </c>
      <c r="M211" s="4">
        <f t="shared" si="27"/>
        <v>2990.9265485999999</v>
      </c>
      <c r="N211" s="4">
        <f t="shared" si="28"/>
        <v>358.9291728</v>
      </c>
      <c r="O211" s="4">
        <f t="shared" si="29"/>
        <v>0</v>
      </c>
      <c r="P211" s="4">
        <f t="shared" si="30"/>
        <v>3.5690410000000008</v>
      </c>
      <c r="Q211" s="4">
        <f t="shared" si="31"/>
        <v>0.88846309999999995</v>
      </c>
      <c r="R211" s="4">
        <f t="shared" si="32"/>
        <v>1.6380616000000003</v>
      </c>
      <c r="T211" s="2">
        <f t="shared" si="33"/>
        <v>8159.7215815</v>
      </c>
      <c r="U211" s="2"/>
    </row>
    <row r="212" spans="1:21">
      <c r="A212">
        <v>678</v>
      </c>
      <c r="B212" t="s">
        <v>818</v>
      </c>
      <c r="C212" s="4">
        <v>229431.47899999999</v>
      </c>
      <c r="D212" s="4">
        <v>65150.485000000001</v>
      </c>
      <c r="E212" s="4">
        <v>559469.62899999996</v>
      </c>
      <c r="F212" s="4">
        <v>11623.749</v>
      </c>
      <c r="G212" s="4">
        <v>0</v>
      </c>
      <c r="H212" s="4">
        <v>8196.25</v>
      </c>
      <c r="I212" s="4">
        <v>1220.0409999999999</v>
      </c>
      <c r="J212" s="4">
        <v>45628.585999999996</v>
      </c>
      <c r="K212" s="5"/>
      <c r="L212" s="4">
        <f t="shared" si="26"/>
        <v>1649.6589984000002</v>
      </c>
      <c r="M212" s="4">
        <f t="shared" si="27"/>
        <v>1426.64755395</v>
      </c>
      <c r="N212" s="4">
        <f t="shared" si="28"/>
        <v>70.323681449999995</v>
      </c>
      <c r="O212" s="4">
        <f t="shared" si="29"/>
        <v>0</v>
      </c>
      <c r="P212" s="4">
        <f t="shared" si="30"/>
        <v>5.737375000000001</v>
      </c>
      <c r="Q212" s="4">
        <f t="shared" si="31"/>
        <v>26.474889699999999</v>
      </c>
      <c r="R212" s="4">
        <f t="shared" si="32"/>
        <v>255.52008160000003</v>
      </c>
      <c r="T212" s="2">
        <f t="shared" si="33"/>
        <v>3178.8424985000001</v>
      </c>
      <c r="U212" s="2"/>
    </row>
    <row r="213" spans="1:21">
      <c r="A213">
        <v>680</v>
      </c>
      <c r="B213" t="s">
        <v>819</v>
      </c>
      <c r="C213" s="4">
        <v>278194.90700000001</v>
      </c>
      <c r="D213" s="4">
        <v>140968.13699999999</v>
      </c>
      <c r="E213" s="4">
        <v>612502.70400000003</v>
      </c>
      <c r="F213" s="4">
        <v>1509.0050000000001</v>
      </c>
      <c r="G213" s="4">
        <v>0</v>
      </c>
      <c r="H213" s="4">
        <v>7.5730000000000004</v>
      </c>
      <c r="I213" s="4">
        <v>3101.9090000000001</v>
      </c>
      <c r="J213" s="4">
        <v>0</v>
      </c>
      <c r="K213" s="5"/>
      <c r="L213" s="4">
        <f t="shared" si="26"/>
        <v>2347.3130464000005</v>
      </c>
      <c r="M213" s="4">
        <f t="shared" si="27"/>
        <v>1561.8818952000001</v>
      </c>
      <c r="N213" s="4">
        <f t="shared" si="28"/>
        <v>9.1294802500000003</v>
      </c>
      <c r="O213" s="4">
        <f t="shared" si="29"/>
        <v>0</v>
      </c>
      <c r="P213" s="4">
        <f t="shared" si="30"/>
        <v>5.3011000000000013E-3</v>
      </c>
      <c r="Q213" s="4">
        <f t="shared" si="31"/>
        <v>67.31142530000001</v>
      </c>
      <c r="R213" s="4">
        <f t="shared" si="32"/>
        <v>0</v>
      </c>
      <c r="T213" s="2">
        <f t="shared" si="33"/>
        <v>3985.6411482500007</v>
      </c>
      <c r="U213" s="2"/>
    </row>
    <row r="214" spans="1:21">
      <c r="A214">
        <v>681</v>
      </c>
      <c r="B214" t="s">
        <v>820</v>
      </c>
      <c r="C214" s="4">
        <v>34026.923999999999</v>
      </c>
      <c r="D214" s="4">
        <v>28714.321</v>
      </c>
      <c r="E214" s="4">
        <v>69280.460999999996</v>
      </c>
      <c r="F214" s="4">
        <v>31637.633000000002</v>
      </c>
      <c r="G214" s="4">
        <v>0</v>
      </c>
      <c r="H214" s="4">
        <v>505.78199999999998</v>
      </c>
      <c r="I214" s="4">
        <v>0</v>
      </c>
      <c r="J214" s="4">
        <v>0</v>
      </c>
      <c r="K214" s="5"/>
      <c r="L214" s="4">
        <f t="shared" si="26"/>
        <v>351.35097200000001</v>
      </c>
      <c r="M214" s="4">
        <f t="shared" si="27"/>
        <v>176.66517555000001</v>
      </c>
      <c r="N214" s="4">
        <f t="shared" si="28"/>
        <v>191.40767965000001</v>
      </c>
      <c r="O214" s="4">
        <f t="shared" si="29"/>
        <v>0</v>
      </c>
      <c r="P214" s="4">
        <f t="shared" si="30"/>
        <v>0.35404740000000001</v>
      </c>
      <c r="Q214" s="4">
        <f t="shared" si="31"/>
        <v>0</v>
      </c>
      <c r="R214" s="4">
        <f t="shared" si="32"/>
        <v>0</v>
      </c>
      <c r="T214" s="2">
        <f t="shared" si="33"/>
        <v>719.77787460000002</v>
      </c>
      <c r="U214" s="2"/>
    </row>
    <row r="215" spans="1:21">
      <c r="A215">
        <v>683</v>
      </c>
      <c r="B215" t="s">
        <v>821</v>
      </c>
      <c r="C215" s="4">
        <v>25517.54</v>
      </c>
      <c r="D215" s="4">
        <v>16357.664000000001</v>
      </c>
      <c r="E215" s="4">
        <v>67841.702000000005</v>
      </c>
      <c r="F215" s="4">
        <v>24198.48</v>
      </c>
      <c r="G215" s="4">
        <v>0</v>
      </c>
      <c r="H215" s="4">
        <v>2132.5129999999999</v>
      </c>
      <c r="I215" s="4">
        <v>0</v>
      </c>
      <c r="J215" s="4">
        <v>0</v>
      </c>
      <c r="K215" s="5"/>
      <c r="L215" s="4">
        <f t="shared" si="26"/>
        <v>234.50114240000002</v>
      </c>
      <c r="M215" s="4">
        <f t="shared" si="27"/>
        <v>172.99634010000003</v>
      </c>
      <c r="N215" s="4">
        <f t="shared" si="28"/>
        <v>146.40080399999999</v>
      </c>
      <c r="O215" s="4">
        <f t="shared" si="29"/>
        <v>0</v>
      </c>
      <c r="P215" s="4">
        <f t="shared" si="30"/>
        <v>1.4927591000000002</v>
      </c>
      <c r="Q215" s="4">
        <f t="shared" si="31"/>
        <v>0</v>
      </c>
      <c r="R215" s="4">
        <f t="shared" si="32"/>
        <v>0</v>
      </c>
      <c r="T215" s="2">
        <f t="shared" si="33"/>
        <v>555.39104559999998</v>
      </c>
      <c r="U215" s="2"/>
    </row>
    <row r="216" spans="1:21">
      <c r="A216">
        <v>684</v>
      </c>
      <c r="B216" t="s">
        <v>822</v>
      </c>
      <c r="C216" s="4">
        <v>455130.12199999997</v>
      </c>
      <c r="D216" s="4">
        <v>80108.160999999993</v>
      </c>
      <c r="E216" s="4">
        <v>917543.549</v>
      </c>
      <c r="F216" s="4">
        <v>26809.972000000002</v>
      </c>
      <c r="G216" s="4">
        <v>0</v>
      </c>
      <c r="H216" s="4">
        <v>1407.479</v>
      </c>
      <c r="I216" s="4">
        <v>1681.7429999999999</v>
      </c>
      <c r="J216" s="4">
        <v>32.037999999999997</v>
      </c>
      <c r="K216" s="5"/>
      <c r="L216" s="4">
        <f t="shared" si="26"/>
        <v>2997.3343848</v>
      </c>
      <c r="M216" s="4">
        <f t="shared" si="27"/>
        <v>2339.7360499500001</v>
      </c>
      <c r="N216" s="4">
        <f t="shared" si="28"/>
        <v>162.2003306</v>
      </c>
      <c r="O216" s="4">
        <f t="shared" si="29"/>
        <v>0</v>
      </c>
      <c r="P216" s="4">
        <f t="shared" si="30"/>
        <v>0.98523530000000015</v>
      </c>
      <c r="Q216" s="4">
        <f t="shared" si="31"/>
        <v>36.4938231</v>
      </c>
      <c r="R216" s="4">
        <f t="shared" si="32"/>
        <v>0.17941280000000001</v>
      </c>
      <c r="T216" s="2">
        <f t="shared" si="33"/>
        <v>5536.7498237499985</v>
      </c>
      <c r="U216" s="2"/>
    </row>
    <row r="217" spans="1:21">
      <c r="A217">
        <v>686</v>
      </c>
      <c r="B217" t="s">
        <v>823</v>
      </c>
      <c r="C217" s="4">
        <v>17770.191999999999</v>
      </c>
      <c r="D217" s="4">
        <v>22839.881000000001</v>
      </c>
      <c r="E217" s="4">
        <v>64811.067000000003</v>
      </c>
      <c r="F217" s="4">
        <v>26764.328000000001</v>
      </c>
      <c r="G217" s="4">
        <v>0</v>
      </c>
      <c r="H217" s="4">
        <v>478.11200000000002</v>
      </c>
      <c r="I217" s="4">
        <v>0</v>
      </c>
      <c r="J217" s="4">
        <v>0</v>
      </c>
      <c r="K217" s="5"/>
      <c r="L217" s="4">
        <f t="shared" si="26"/>
        <v>227.41640880000006</v>
      </c>
      <c r="M217" s="4">
        <f t="shared" si="27"/>
        <v>165.26822085000001</v>
      </c>
      <c r="N217" s="4">
        <f t="shared" si="28"/>
        <v>161.9241844</v>
      </c>
      <c r="O217" s="4">
        <f t="shared" si="29"/>
        <v>0</v>
      </c>
      <c r="P217" s="4">
        <f t="shared" si="30"/>
        <v>0.33467840000000004</v>
      </c>
      <c r="Q217" s="4">
        <f t="shared" si="31"/>
        <v>0</v>
      </c>
      <c r="R217" s="4">
        <f t="shared" si="32"/>
        <v>0</v>
      </c>
      <c r="T217" s="2">
        <f t="shared" si="33"/>
        <v>554.94349245000012</v>
      </c>
      <c r="U217" s="2"/>
    </row>
    <row r="218" spans="1:21">
      <c r="A218">
        <v>687</v>
      </c>
      <c r="B218" t="s">
        <v>824</v>
      </c>
      <c r="C218" s="4">
        <v>8290.1059999999998</v>
      </c>
      <c r="D218" s="4">
        <v>5834.2349999999997</v>
      </c>
      <c r="E218" s="4">
        <v>30149.052</v>
      </c>
      <c r="F218" s="4">
        <v>7879.32</v>
      </c>
      <c r="G218" s="4">
        <v>0</v>
      </c>
      <c r="H218" s="4">
        <v>1621.546</v>
      </c>
      <c r="I218" s="4">
        <v>0</v>
      </c>
      <c r="J218" s="4">
        <v>0</v>
      </c>
      <c r="K218" s="5"/>
      <c r="L218" s="4">
        <f t="shared" si="26"/>
        <v>79.096309600000012</v>
      </c>
      <c r="M218" s="4">
        <f t="shared" si="27"/>
        <v>76.880082600000009</v>
      </c>
      <c r="N218" s="4">
        <f t="shared" si="28"/>
        <v>47.669885999999998</v>
      </c>
      <c r="O218" s="4">
        <f t="shared" si="29"/>
        <v>0</v>
      </c>
      <c r="P218" s="4">
        <f t="shared" si="30"/>
        <v>1.1350822000000003</v>
      </c>
      <c r="Q218" s="4">
        <f t="shared" si="31"/>
        <v>0</v>
      </c>
      <c r="R218" s="4">
        <f t="shared" si="32"/>
        <v>0</v>
      </c>
      <c r="T218" s="2">
        <f t="shared" si="33"/>
        <v>204.78136040000001</v>
      </c>
      <c r="U218" s="2"/>
    </row>
    <row r="219" spans="1:21">
      <c r="A219">
        <v>689</v>
      </c>
      <c r="B219" t="s">
        <v>825</v>
      </c>
      <c r="C219" s="4">
        <v>13834.364000000001</v>
      </c>
      <c r="D219" s="4">
        <v>17406.148000000001</v>
      </c>
      <c r="E219" s="4">
        <v>60589.315000000002</v>
      </c>
      <c r="F219" s="4">
        <v>13971.710999999999</v>
      </c>
      <c r="G219" s="4">
        <v>0</v>
      </c>
      <c r="H219" s="4">
        <v>424.13200000000001</v>
      </c>
      <c r="I219" s="4">
        <v>0</v>
      </c>
      <c r="J219" s="4">
        <v>1012.804</v>
      </c>
      <c r="K219" s="5"/>
      <c r="L219" s="4">
        <f t="shared" si="26"/>
        <v>174.94686720000004</v>
      </c>
      <c r="M219" s="4">
        <f t="shared" si="27"/>
        <v>154.50275325000001</v>
      </c>
      <c r="N219" s="4">
        <f t="shared" si="28"/>
        <v>84.528851549999999</v>
      </c>
      <c r="O219" s="4">
        <f t="shared" si="29"/>
        <v>0</v>
      </c>
      <c r="P219" s="4">
        <f t="shared" si="30"/>
        <v>0.29689240000000006</v>
      </c>
      <c r="Q219" s="4">
        <f t="shared" si="31"/>
        <v>0</v>
      </c>
      <c r="R219" s="4">
        <f t="shared" si="32"/>
        <v>5.6717024000000009</v>
      </c>
      <c r="T219" s="2">
        <f t="shared" si="33"/>
        <v>414.27536440000006</v>
      </c>
      <c r="U219" s="2"/>
    </row>
    <row r="220" spans="1:21">
      <c r="A220">
        <v>691</v>
      </c>
      <c r="B220" t="s">
        <v>826</v>
      </c>
      <c r="C220" s="4">
        <v>21204.78</v>
      </c>
      <c r="D220" s="4">
        <v>6423.2389999999996</v>
      </c>
      <c r="E220" s="4">
        <v>51308.232000000004</v>
      </c>
      <c r="F220" s="4">
        <v>6123.1310000000003</v>
      </c>
      <c r="G220" s="4">
        <v>0</v>
      </c>
      <c r="H220" s="4">
        <v>3375.31</v>
      </c>
      <c r="I220" s="4">
        <v>160.393</v>
      </c>
      <c r="J220" s="4">
        <v>0</v>
      </c>
      <c r="K220" s="5"/>
      <c r="L220" s="4">
        <f t="shared" si="26"/>
        <v>154.71690640000003</v>
      </c>
      <c r="M220" s="4">
        <f t="shared" si="27"/>
        <v>130.83599160000003</v>
      </c>
      <c r="N220" s="4">
        <f t="shared" si="28"/>
        <v>37.044942550000002</v>
      </c>
      <c r="O220" s="4">
        <f t="shared" si="29"/>
        <v>0</v>
      </c>
      <c r="P220" s="4">
        <f t="shared" si="30"/>
        <v>2.3627170000000004</v>
      </c>
      <c r="Q220" s="4">
        <f t="shared" si="31"/>
        <v>3.4805280999999999</v>
      </c>
      <c r="R220" s="4">
        <f t="shared" si="32"/>
        <v>0</v>
      </c>
      <c r="T220" s="2">
        <f t="shared" si="33"/>
        <v>328.44108564999999</v>
      </c>
      <c r="U220" s="2"/>
    </row>
    <row r="221" spans="1:21">
      <c r="A221">
        <v>694</v>
      </c>
      <c r="B221" t="s">
        <v>827</v>
      </c>
      <c r="C221" s="4">
        <v>252249.08499999999</v>
      </c>
      <c r="D221" s="4">
        <v>168269.038</v>
      </c>
      <c r="E221" s="4">
        <v>650329.87300000002</v>
      </c>
      <c r="F221" s="4">
        <v>3990.8249999999998</v>
      </c>
      <c r="G221" s="4">
        <v>0</v>
      </c>
      <c r="H221" s="4">
        <v>17656.896000000001</v>
      </c>
      <c r="I221" s="4">
        <v>5119.3590000000004</v>
      </c>
      <c r="J221" s="4">
        <v>8535.2720000000008</v>
      </c>
      <c r="K221" s="5"/>
      <c r="L221" s="4">
        <f t="shared" si="26"/>
        <v>2354.9014888000006</v>
      </c>
      <c r="M221" s="4">
        <f t="shared" si="27"/>
        <v>1658.3411761500001</v>
      </c>
      <c r="N221" s="4">
        <f t="shared" si="28"/>
        <v>24.144491249999998</v>
      </c>
      <c r="O221" s="4">
        <f t="shared" si="29"/>
        <v>0</v>
      </c>
      <c r="P221" s="4">
        <f t="shared" si="30"/>
        <v>12.359827200000002</v>
      </c>
      <c r="Q221" s="4">
        <f t="shared" si="31"/>
        <v>111.09009030000001</v>
      </c>
      <c r="R221" s="4">
        <f t="shared" si="32"/>
        <v>47.797523200000015</v>
      </c>
      <c r="T221" s="2">
        <f t="shared" si="33"/>
        <v>4160.8370737000005</v>
      </c>
      <c r="U221" s="2"/>
    </row>
    <row r="222" spans="1:21">
      <c r="A222">
        <v>697</v>
      </c>
      <c r="B222" t="s">
        <v>828</v>
      </c>
      <c r="C222" s="4">
        <v>6763.2129999999997</v>
      </c>
      <c r="D222" s="4">
        <v>6249.2690000000002</v>
      </c>
      <c r="E222" s="4">
        <v>26517.868999999999</v>
      </c>
      <c r="F222" s="4">
        <v>7893.8050000000003</v>
      </c>
      <c r="G222" s="4">
        <v>0</v>
      </c>
      <c r="H222" s="4">
        <v>93.397999999999996</v>
      </c>
      <c r="I222" s="4">
        <v>38.472999999999999</v>
      </c>
      <c r="J222" s="4">
        <v>15390.939</v>
      </c>
      <c r="K222" s="5"/>
      <c r="L222" s="4">
        <f t="shared" si="26"/>
        <v>72.869899200000006</v>
      </c>
      <c r="M222" s="4">
        <f t="shared" si="27"/>
        <v>67.62056595</v>
      </c>
      <c r="N222" s="4">
        <f t="shared" si="28"/>
        <v>47.757520249999999</v>
      </c>
      <c r="O222" s="4">
        <f t="shared" si="29"/>
        <v>0</v>
      </c>
      <c r="P222" s="4">
        <f t="shared" si="30"/>
        <v>6.5378600000000009E-2</v>
      </c>
      <c r="Q222" s="4">
        <f t="shared" si="31"/>
        <v>0.8348641</v>
      </c>
      <c r="R222" s="4">
        <f t="shared" si="32"/>
        <v>86.189258400000014</v>
      </c>
      <c r="T222" s="2">
        <f t="shared" si="33"/>
        <v>189.14822810000001</v>
      </c>
      <c r="U222" s="2"/>
    </row>
    <row r="223" spans="1:21">
      <c r="A223">
        <v>698</v>
      </c>
      <c r="B223" t="s">
        <v>829</v>
      </c>
      <c r="C223" s="4">
        <v>757811.35499999998</v>
      </c>
      <c r="D223" s="4">
        <v>240708.18400000001</v>
      </c>
      <c r="E223" s="4">
        <v>1544887.827</v>
      </c>
      <c r="F223" s="4">
        <v>60266.057999999997</v>
      </c>
      <c r="G223" s="4">
        <v>0</v>
      </c>
      <c r="H223" s="4">
        <v>38903.86</v>
      </c>
      <c r="I223" s="4">
        <v>520.93799999999999</v>
      </c>
      <c r="J223" s="4">
        <v>273169.13399999996</v>
      </c>
      <c r="K223" s="5"/>
      <c r="L223" s="4">
        <f t="shared" si="26"/>
        <v>5591.7094184000007</v>
      </c>
      <c r="M223" s="4">
        <f t="shared" si="27"/>
        <v>3939.4639588500004</v>
      </c>
      <c r="N223" s="4">
        <f t="shared" si="28"/>
        <v>364.60965089999996</v>
      </c>
      <c r="O223" s="4">
        <f t="shared" si="29"/>
        <v>0</v>
      </c>
      <c r="P223" s="4">
        <f t="shared" si="30"/>
        <v>27.232702000000003</v>
      </c>
      <c r="Q223" s="4">
        <f t="shared" si="31"/>
        <v>11.3043546</v>
      </c>
      <c r="R223" s="4">
        <f t="shared" si="32"/>
        <v>1529.7471504</v>
      </c>
      <c r="T223" s="2">
        <f t="shared" si="33"/>
        <v>9934.3200847500011</v>
      </c>
      <c r="U223" s="2"/>
    </row>
    <row r="224" spans="1:21">
      <c r="A224">
        <v>700</v>
      </c>
      <c r="B224" t="s">
        <v>830</v>
      </c>
      <c r="C224" s="4">
        <v>12453.797</v>
      </c>
      <c r="D224" s="4">
        <v>58263.894</v>
      </c>
      <c r="E224" s="4">
        <v>112682.41899999999</v>
      </c>
      <c r="F224" s="4">
        <v>59336.881999999998</v>
      </c>
      <c r="G224" s="4">
        <v>0</v>
      </c>
      <c r="H224" s="4">
        <v>2401.011</v>
      </c>
      <c r="I224" s="4">
        <v>0</v>
      </c>
      <c r="J224" s="4">
        <v>0.73199999999999998</v>
      </c>
      <c r="K224" s="5"/>
      <c r="L224" s="4">
        <f t="shared" si="26"/>
        <v>396.01906960000008</v>
      </c>
      <c r="M224" s="4">
        <f t="shared" si="27"/>
        <v>287.34016845000002</v>
      </c>
      <c r="N224" s="4">
        <f t="shared" si="28"/>
        <v>358.98813609999996</v>
      </c>
      <c r="O224" s="4">
        <f t="shared" si="29"/>
        <v>0</v>
      </c>
      <c r="P224" s="4">
        <f t="shared" si="30"/>
        <v>1.6807077000000001</v>
      </c>
      <c r="Q224" s="4">
        <f t="shared" si="31"/>
        <v>0</v>
      </c>
      <c r="R224" s="4">
        <f t="shared" si="32"/>
        <v>4.0992000000000008E-3</v>
      </c>
      <c r="T224" s="2">
        <f t="shared" si="33"/>
        <v>1044.0280818500003</v>
      </c>
      <c r="U224" s="2"/>
    </row>
    <row r="225" spans="1:21">
      <c r="A225">
        <v>702</v>
      </c>
      <c r="B225" t="s">
        <v>831</v>
      </c>
      <c r="C225" s="4">
        <v>25130.359</v>
      </c>
      <c r="D225" s="4">
        <v>44851.406999999999</v>
      </c>
      <c r="E225" s="4">
        <v>99796.875</v>
      </c>
      <c r="F225" s="4">
        <v>44067.212</v>
      </c>
      <c r="G225" s="4">
        <v>0</v>
      </c>
      <c r="H225" s="4">
        <v>1200.5409999999999</v>
      </c>
      <c r="I225" s="4">
        <v>7.65</v>
      </c>
      <c r="J225" s="4">
        <v>72.438999999999993</v>
      </c>
      <c r="K225" s="5"/>
      <c r="L225" s="4">
        <f t="shared" si="26"/>
        <v>391.8978896000001</v>
      </c>
      <c r="M225" s="4">
        <f t="shared" si="27"/>
        <v>254.48203125000001</v>
      </c>
      <c r="N225" s="4">
        <f t="shared" si="28"/>
        <v>266.60663260000001</v>
      </c>
      <c r="O225" s="4">
        <f t="shared" si="29"/>
        <v>0</v>
      </c>
      <c r="P225" s="4">
        <f t="shared" si="30"/>
        <v>0.84037870000000003</v>
      </c>
      <c r="Q225" s="4">
        <f t="shared" si="31"/>
        <v>0.16600500000000001</v>
      </c>
      <c r="R225" s="4">
        <f t="shared" si="32"/>
        <v>0.40565840000000003</v>
      </c>
      <c r="T225" s="2">
        <f t="shared" si="33"/>
        <v>913.9929371500001</v>
      </c>
      <c r="U225" s="2"/>
    </row>
    <row r="226" spans="1:21">
      <c r="A226">
        <v>704</v>
      </c>
      <c r="B226" t="s">
        <v>832</v>
      </c>
      <c r="C226" s="4">
        <v>36550.406000000003</v>
      </c>
      <c r="D226" s="4">
        <v>23598.302</v>
      </c>
      <c r="E226" s="4">
        <v>157750.22399999999</v>
      </c>
      <c r="F226" s="4">
        <v>2282.6729999999998</v>
      </c>
      <c r="G226" s="4">
        <v>0</v>
      </c>
      <c r="H226" s="4">
        <v>146.15299999999999</v>
      </c>
      <c r="I226" s="4">
        <v>0</v>
      </c>
      <c r="J226" s="4">
        <v>0</v>
      </c>
      <c r="K226" s="5"/>
      <c r="L226" s="4">
        <f t="shared" si="26"/>
        <v>336.83276480000006</v>
      </c>
      <c r="M226" s="4">
        <f t="shared" si="27"/>
        <v>402.26307120000001</v>
      </c>
      <c r="N226" s="4">
        <f t="shared" si="28"/>
        <v>13.810171649999997</v>
      </c>
      <c r="O226" s="4">
        <f t="shared" si="29"/>
        <v>0</v>
      </c>
      <c r="P226" s="4">
        <f t="shared" si="30"/>
        <v>0.10230710000000001</v>
      </c>
      <c r="Q226" s="4">
        <f t="shared" si="31"/>
        <v>0</v>
      </c>
      <c r="R226" s="4">
        <f t="shared" si="32"/>
        <v>0</v>
      </c>
      <c r="T226" s="2">
        <f t="shared" si="33"/>
        <v>753.00831475000007</v>
      </c>
      <c r="U226" s="2"/>
    </row>
    <row r="227" spans="1:21">
      <c r="A227">
        <v>707</v>
      </c>
      <c r="B227" t="s">
        <v>833</v>
      </c>
      <c r="C227" s="4">
        <v>9415.9380000000001</v>
      </c>
      <c r="D227" s="4">
        <v>14005.134</v>
      </c>
      <c r="E227" s="4">
        <v>45081.892</v>
      </c>
      <c r="F227" s="4">
        <v>17354.327000000001</v>
      </c>
      <c r="G227" s="4">
        <v>0</v>
      </c>
      <c r="H227" s="4">
        <v>506.00299999999999</v>
      </c>
      <c r="I227" s="4">
        <v>0</v>
      </c>
      <c r="J227" s="4">
        <v>0</v>
      </c>
      <c r="K227" s="5"/>
      <c r="L227" s="4">
        <f t="shared" si="26"/>
        <v>131.15800320000002</v>
      </c>
      <c r="M227" s="4">
        <f t="shared" si="27"/>
        <v>114.95882460000001</v>
      </c>
      <c r="N227" s="4">
        <f t="shared" si="28"/>
        <v>104.99367835000001</v>
      </c>
      <c r="O227" s="4">
        <f t="shared" si="29"/>
        <v>0</v>
      </c>
      <c r="P227" s="4">
        <f t="shared" si="30"/>
        <v>0.35420210000000002</v>
      </c>
      <c r="Q227" s="4">
        <f t="shared" si="31"/>
        <v>0</v>
      </c>
      <c r="R227" s="4">
        <f t="shared" si="32"/>
        <v>0</v>
      </c>
      <c r="T227" s="2">
        <f t="shared" si="33"/>
        <v>351.46470825000006</v>
      </c>
      <c r="U227" s="2"/>
    </row>
    <row r="228" spans="1:21">
      <c r="A228">
        <v>710</v>
      </c>
      <c r="B228" t="s">
        <v>834</v>
      </c>
      <c r="C228" s="4">
        <v>205996.81700000001</v>
      </c>
      <c r="D228" s="4">
        <v>302439.88199999998</v>
      </c>
      <c r="E228" s="4">
        <v>623838.30299999996</v>
      </c>
      <c r="F228" s="4">
        <v>130074.223</v>
      </c>
      <c r="G228" s="4">
        <v>0</v>
      </c>
      <c r="H228" s="4">
        <v>10126.413</v>
      </c>
      <c r="I228" s="4">
        <v>390.50400000000002</v>
      </c>
      <c r="J228" s="4">
        <v>4004.5329999999999</v>
      </c>
      <c r="K228" s="5"/>
      <c r="L228" s="4">
        <f t="shared" si="26"/>
        <v>2847.2455144000005</v>
      </c>
      <c r="M228" s="4">
        <f t="shared" si="27"/>
        <v>1590.7876726500001</v>
      </c>
      <c r="N228" s="4">
        <f t="shared" si="28"/>
        <v>786.94904914999995</v>
      </c>
      <c r="O228" s="4">
        <f t="shared" si="29"/>
        <v>0</v>
      </c>
      <c r="P228" s="4">
        <f t="shared" si="30"/>
        <v>7.0884891000000012</v>
      </c>
      <c r="Q228" s="4">
        <f t="shared" si="31"/>
        <v>8.4739368000000006</v>
      </c>
      <c r="R228" s="4">
        <f t="shared" si="32"/>
        <v>22.425384800000003</v>
      </c>
      <c r="T228" s="2">
        <f t="shared" si="33"/>
        <v>5240.5446621000001</v>
      </c>
      <c r="U228" s="2"/>
    </row>
    <row r="229" spans="1:21">
      <c r="A229">
        <v>729</v>
      </c>
      <c r="B229" t="s">
        <v>835</v>
      </c>
      <c r="C229" s="4">
        <v>79957.217999999993</v>
      </c>
      <c r="D229" s="4">
        <v>41024.110999999997</v>
      </c>
      <c r="E229" s="4">
        <v>214272.06400000001</v>
      </c>
      <c r="F229" s="4">
        <v>30154.043000000001</v>
      </c>
      <c r="G229" s="4">
        <v>0</v>
      </c>
      <c r="H229" s="4">
        <v>3190.866</v>
      </c>
      <c r="I229" s="4">
        <v>737.73500000000001</v>
      </c>
      <c r="J229" s="4">
        <v>0</v>
      </c>
      <c r="K229" s="5"/>
      <c r="L229" s="4">
        <f t="shared" si="26"/>
        <v>677.49544240000012</v>
      </c>
      <c r="M229" s="4">
        <f t="shared" si="27"/>
        <v>546.39376320000008</v>
      </c>
      <c r="N229" s="4">
        <f t="shared" si="28"/>
        <v>182.43196015000001</v>
      </c>
      <c r="O229" s="4">
        <f t="shared" si="29"/>
        <v>0</v>
      </c>
      <c r="P229" s="4">
        <f t="shared" si="30"/>
        <v>2.2336062000000001</v>
      </c>
      <c r="Q229" s="4">
        <f t="shared" si="31"/>
        <v>16.0088495</v>
      </c>
      <c r="R229" s="4">
        <f t="shared" si="32"/>
        <v>0</v>
      </c>
      <c r="T229" s="2">
        <f t="shared" si="33"/>
        <v>1424.56362145</v>
      </c>
      <c r="U229" s="2"/>
    </row>
    <row r="230" spans="1:21">
      <c r="A230">
        <v>732</v>
      </c>
      <c r="B230" t="s">
        <v>836</v>
      </c>
      <c r="C230" s="4">
        <v>23776.482</v>
      </c>
      <c r="D230" s="4">
        <v>21618.873</v>
      </c>
      <c r="E230" s="4">
        <v>72024.112999999998</v>
      </c>
      <c r="F230" s="4">
        <v>28659.024000000001</v>
      </c>
      <c r="G230" s="4">
        <v>0</v>
      </c>
      <c r="H230" s="4">
        <v>182.87200000000001</v>
      </c>
      <c r="I230" s="4">
        <v>0</v>
      </c>
      <c r="J230" s="4">
        <v>0</v>
      </c>
      <c r="K230" s="5"/>
      <c r="L230" s="4">
        <f t="shared" si="26"/>
        <v>254.213988</v>
      </c>
      <c r="M230" s="4">
        <f t="shared" si="27"/>
        <v>183.66148815</v>
      </c>
      <c r="N230" s="4">
        <f t="shared" si="28"/>
        <v>173.3870952</v>
      </c>
      <c r="O230" s="4">
        <f t="shared" si="29"/>
        <v>0</v>
      </c>
      <c r="P230" s="4">
        <f t="shared" si="30"/>
        <v>0.12801040000000002</v>
      </c>
      <c r="Q230" s="4">
        <f t="shared" si="31"/>
        <v>0</v>
      </c>
      <c r="R230" s="4">
        <f t="shared" si="32"/>
        <v>0</v>
      </c>
      <c r="T230" s="2">
        <f t="shared" si="33"/>
        <v>611.39058175000002</v>
      </c>
      <c r="U230" s="2"/>
    </row>
    <row r="231" spans="1:21">
      <c r="A231">
        <v>734</v>
      </c>
      <c r="B231" t="s">
        <v>837</v>
      </c>
      <c r="C231" s="4">
        <v>464467.033</v>
      </c>
      <c r="D231" s="4">
        <v>252375.03700000001</v>
      </c>
      <c r="E231" s="4">
        <v>1201103.858</v>
      </c>
      <c r="F231" s="4">
        <v>126512.757</v>
      </c>
      <c r="G231" s="4">
        <v>0</v>
      </c>
      <c r="H231" s="4">
        <v>6480.1549999999997</v>
      </c>
      <c r="I231" s="4">
        <v>6056.73</v>
      </c>
      <c r="J231" s="4">
        <v>2923.3409999999999</v>
      </c>
      <c r="K231" s="5"/>
      <c r="L231" s="4">
        <f t="shared" si="26"/>
        <v>4014.3155920000008</v>
      </c>
      <c r="M231" s="4">
        <f t="shared" si="27"/>
        <v>3062.8148379000004</v>
      </c>
      <c r="N231" s="4">
        <f t="shared" si="28"/>
        <v>765.40217984999992</v>
      </c>
      <c r="O231" s="4">
        <f t="shared" si="29"/>
        <v>0</v>
      </c>
      <c r="P231" s="4">
        <f t="shared" si="30"/>
        <v>4.5361085000000001</v>
      </c>
      <c r="Q231" s="4">
        <f t="shared" si="31"/>
        <v>131.43104099999999</v>
      </c>
      <c r="R231" s="4">
        <f t="shared" si="32"/>
        <v>16.370709600000001</v>
      </c>
      <c r="T231" s="2">
        <f t="shared" si="33"/>
        <v>7978.4997592500013</v>
      </c>
      <c r="U231" s="2"/>
    </row>
    <row r="232" spans="1:21">
      <c r="A232">
        <v>738</v>
      </c>
      <c r="B232" t="s">
        <v>838</v>
      </c>
      <c r="C232" s="4">
        <v>16271.550999999999</v>
      </c>
      <c r="D232" s="4">
        <v>29715.258000000002</v>
      </c>
      <c r="E232" s="4">
        <v>69352.710999999996</v>
      </c>
      <c r="F232" s="4">
        <v>19556.871999999999</v>
      </c>
      <c r="G232" s="4">
        <v>0</v>
      </c>
      <c r="H232" s="4">
        <v>83.674000000000007</v>
      </c>
      <c r="I232" s="4">
        <v>0</v>
      </c>
      <c r="J232" s="4">
        <v>0</v>
      </c>
      <c r="K232" s="5"/>
      <c r="L232" s="4">
        <f t="shared" si="26"/>
        <v>257.52613040000006</v>
      </c>
      <c r="M232" s="4">
        <f t="shared" si="27"/>
        <v>176.84941305000001</v>
      </c>
      <c r="N232" s="4">
        <f t="shared" si="28"/>
        <v>118.31907559999999</v>
      </c>
      <c r="O232" s="4">
        <f t="shared" si="29"/>
        <v>0</v>
      </c>
      <c r="P232" s="4">
        <f t="shared" si="30"/>
        <v>5.8571800000000014E-2</v>
      </c>
      <c r="Q232" s="4">
        <f t="shared" si="31"/>
        <v>0</v>
      </c>
      <c r="R232" s="4">
        <f t="shared" si="32"/>
        <v>0</v>
      </c>
      <c r="T232" s="2">
        <f t="shared" si="33"/>
        <v>552.75319085000001</v>
      </c>
      <c r="U232" s="2"/>
    </row>
    <row r="233" spans="1:21">
      <c r="A233">
        <v>739</v>
      </c>
      <c r="B233" t="s">
        <v>839</v>
      </c>
      <c r="C233" s="4">
        <v>12549.047</v>
      </c>
      <c r="D233" s="4">
        <v>48158.002</v>
      </c>
      <c r="E233" s="4">
        <v>76766.096000000005</v>
      </c>
      <c r="F233" s="4">
        <v>40884.370000000003</v>
      </c>
      <c r="G233" s="4">
        <v>0</v>
      </c>
      <c r="H233" s="4">
        <v>381.77</v>
      </c>
      <c r="I233" s="4">
        <v>0</v>
      </c>
      <c r="J233" s="4">
        <v>56.801000000000002</v>
      </c>
      <c r="K233" s="5"/>
      <c r="L233" s="4">
        <f t="shared" si="26"/>
        <v>339.95947440000003</v>
      </c>
      <c r="M233" s="4">
        <f t="shared" si="27"/>
        <v>195.75354480000001</v>
      </c>
      <c r="N233" s="4">
        <f t="shared" si="28"/>
        <v>247.3504385</v>
      </c>
      <c r="O233" s="4">
        <f t="shared" si="29"/>
        <v>0</v>
      </c>
      <c r="P233" s="4">
        <f t="shared" si="30"/>
        <v>0.267239</v>
      </c>
      <c r="Q233" s="4">
        <f t="shared" si="31"/>
        <v>0</v>
      </c>
      <c r="R233" s="4">
        <f t="shared" si="32"/>
        <v>0.31808560000000008</v>
      </c>
      <c r="T233" s="2">
        <f t="shared" si="33"/>
        <v>783.33069670000009</v>
      </c>
      <c r="U233" s="2"/>
    </row>
    <row r="234" spans="1:21">
      <c r="A234">
        <v>740</v>
      </c>
      <c r="B234" t="s">
        <v>840</v>
      </c>
      <c r="C234" s="4">
        <v>274709.23499999999</v>
      </c>
      <c r="D234" s="4">
        <v>231746.758</v>
      </c>
      <c r="E234" s="4">
        <v>772988.64199999999</v>
      </c>
      <c r="F234" s="4">
        <v>132988.37899999999</v>
      </c>
      <c r="G234" s="4">
        <v>0</v>
      </c>
      <c r="H234" s="4">
        <v>12579.758</v>
      </c>
      <c r="I234" s="4">
        <v>1809.4469999999999</v>
      </c>
      <c r="J234" s="4">
        <v>0.72899999999999998</v>
      </c>
      <c r="K234" s="5"/>
      <c r="L234" s="4">
        <f t="shared" si="26"/>
        <v>2836.1535608000004</v>
      </c>
      <c r="M234" s="4">
        <f t="shared" si="27"/>
        <v>1971.1210371000002</v>
      </c>
      <c r="N234" s="4">
        <f t="shared" si="28"/>
        <v>804.57969294999987</v>
      </c>
      <c r="O234" s="4">
        <f t="shared" si="29"/>
        <v>0</v>
      </c>
      <c r="P234" s="4">
        <f t="shared" si="30"/>
        <v>8.805830600000002</v>
      </c>
      <c r="Q234" s="4">
        <f t="shared" si="31"/>
        <v>39.264999899999999</v>
      </c>
      <c r="R234" s="4">
        <f t="shared" si="32"/>
        <v>4.0824000000000008E-3</v>
      </c>
      <c r="T234" s="2">
        <f t="shared" si="33"/>
        <v>5659.9251213500011</v>
      </c>
      <c r="U234" s="2"/>
    </row>
    <row r="235" spans="1:21">
      <c r="A235">
        <v>742</v>
      </c>
      <c r="B235" t="s">
        <v>841</v>
      </c>
      <c r="C235" s="4">
        <v>8612.5930000000008</v>
      </c>
      <c r="D235" s="4">
        <v>6256.5469999999996</v>
      </c>
      <c r="E235" s="4">
        <v>21795.482</v>
      </c>
      <c r="F235" s="4">
        <v>9004.4079999999994</v>
      </c>
      <c r="G235" s="4">
        <v>0</v>
      </c>
      <c r="H235" s="4">
        <v>117.464</v>
      </c>
      <c r="I235" s="4">
        <v>0</v>
      </c>
      <c r="J235" s="4">
        <v>0</v>
      </c>
      <c r="K235" s="5"/>
      <c r="L235" s="4">
        <f t="shared" si="26"/>
        <v>83.267184000000015</v>
      </c>
      <c r="M235" s="4">
        <f t="shared" si="27"/>
        <v>55.578479100000003</v>
      </c>
      <c r="N235" s="4">
        <f t="shared" si="28"/>
        <v>54.476668399999994</v>
      </c>
      <c r="O235" s="4">
        <f t="shared" si="29"/>
        <v>0</v>
      </c>
      <c r="P235" s="4">
        <f t="shared" si="30"/>
        <v>8.2224800000000015E-2</v>
      </c>
      <c r="Q235" s="4">
        <f t="shared" si="31"/>
        <v>0</v>
      </c>
      <c r="R235" s="4">
        <f t="shared" si="32"/>
        <v>0</v>
      </c>
      <c r="T235" s="2">
        <f t="shared" si="33"/>
        <v>193.40455630000002</v>
      </c>
      <c r="U235" s="2"/>
    </row>
    <row r="236" spans="1:21">
      <c r="A236">
        <v>743</v>
      </c>
      <c r="B236" t="s">
        <v>842</v>
      </c>
      <c r="C236" s="4">
        <v>954757.26100000006</v>
      </c>
      <c r="D236" s="4">
        <v>275072.70600000001</v>
      </c>
      <c r="E236" s="4">
        <v>1639128.4950000001</v>
      </c>
      <c r="F236" s="4">
        <v>15850.129000000001</v>
      </c>
      <c r="G236" s="4">
        <v>0</v>
      </c>
      <c r="H236" s="4">
        <v>8588.7520000000004</v>
      </c>
      <c r="I236" s="4">
        <v>4537.59</v>
      </c>
      <c r="J236" s="4">
        <v>5633.0879999999997</v>
      </c>
      <c r="K236" s="5"/>
      <c r="L236" s="4">
        <f t="shared" si="26"/>
        <v>6887.0478152000023</v>
      </c>
      <c r="M236" s="4">
        <f t="shared" si="27"/>
        <v>4179.7776622500005</v>
      </c>
      <c r="N236" s="4">
        <f t="shared" si="28"/>
        <v>95.893280450000006</v>
      </c>
      <c r="O236" s="4">
        <f t="shared" si="29"/>
        <v>0</v>
      </c>
      <c r="P236" s="4">
        <f t="shared" si="30"/>
        <v>6.0121264000000014</v>
      </c>
      <c r="Q236" s="4">
        <f t="shared" si="31"/>
        <v>98.465703000000005</v>
      </c>
      <c r="R236" s="4">
        <f t="shared" si="32"/>
        <v>31.545292800000002</v>
      </c>
      <c r="T236" s="2">
        <f t="shared" si="33"/>
        <v>11267.196587300003</v>
      </c>
      <c r="U236" s="2"/>
    </row>
    <row r="237" spans="1:21">
      <c r="A237">
        <v>746</v>
      </c>
      <c r="B237" t="s">
        <v>843</v>
      </c>
      <c r="C237" s="4">
        <v>43157.887000000002</v>
      </c>
      <c r="D237" s="4">
        <v>8238.107</v>
      </c>
      <c r="E237" s="4">
        <v>98041.956000000006</v>
      </c>
      <c r="F237" s="4">
        <v>4246.1390000000001</v>
      </c>
      <c r="G237" s="4">
        <v>0</v>
      </c>
      <c r="H237" s="4">
        <v>1163.1300000000001</v>
      </c>
      <c r="I237" s="4">
        <v>0</v>
      </c>
      <c r="J237" s="4">
        <v>5685.9129999999996</v>
      </c>
      <c r="K237" s="5"/>
      <c r="L237" s="4">
        <f t="shared" si="26"/>
        <v>287.81756640000009</v>
      </c>
      <c r="M237" s="4">
        <f t="shared" si="27"/>
        <v>250.00698780000002</v>
      </c>
      <c r="N237" s="4">
        <f t="shared" si="28"/>
        <v>25.689140949999999</v>
      </c>
      <c r="O237" s="4">
        <f t="shared" si="29"/>
        <v>0</v>
      </c>
      <c r="P237" s="4">
        <f t="shared" si="30"/>
        <v>0.81419100000000022</v>
      </c>
      <c r="Q237" s="4">
        <f t="shared" si="31"/>
        <v>0</v>
      </c>
      <c r="R237" s="4">
        <f t="shared" si="32"/>
        <v>31.841112800000001</v>
      </c>
      <c r="T237" s="2">
        <f t="shared" si="33"/>
        <v>564.32788615000015</v>
      </c>
      <c r="U237" s="2"/>
    </row>
    <row r="238" spans="1:21">
      <c r="A238">
        <v>747</v>
      </c>
      <c r="B238" t="s">
        <v>844</v>
      </c>
      <c r="C238" s="4">
        <v>6847.4390000000003</v>
      </c>
      <c r="D238" s="4">
        <v>12999.311</v>
      </c>
      <c r="E238" s="4">
        <v>30166.697</v>
      </c>
      <c r="F238" s="4">
        <v>14510.933000000001</v>
      </c>
      <c r="G238" s="4">
        <v>0</v>
      </c>
      <c r="H238" s="4">
        <v>415.68599999999998</v>
      </c>
      <c r="I238" s="4">
        <v>0</v>
      </c>
      <c r="J238" s="4">
        <v>5747.9459999999999</v>
      </c>
      <c r="K238" s="5"/>
      <c r="L238" s="4">
        <f t="shared" si="26"/>
        <v>111.14180000000002</v>
      </c>
      <c r="M238" s="4">
        <f t="shared" si="27"/>
        <v>76.925077350000009</v>
      </c>
      <c r="N238" s="4">
        <f t="shared" si="28"/>
        <v>87.791144650000007</v>
      </c>
      <c r="O238" s="4">
        <f t="shared" si="29"/>
        <v>0</v>
      </c>
      <c r="P238" s="4">
        <f t="shared" si="30"/>
        <v>0.29098020000000002</v>
      </c>
      <c r="Q238" s="4">
        <f t="shared" si="31"/>
        <v>0</v>
      </c>
      <c r="R238" s="4">
        <f t="shared" si="32"/>
        <v>32.188497600000005</v>
      </c>
      <c r="T238" s="2">
        <f t="shared" si="33"/>
        <v>276.14900219999998</v>
      </c>
      <c r="U238" s="2"/>
    </row>
    <row r="239" spans="1:21">
      <c r="A239">
        <v>748</v>
      </c>
      <c r="B239" t="s">
        <v>845</v>
      </c>
      <c r="C239" s="4">
        <v>44073.626000000004</v>
      </c>
      <c r="D239" s="4">
        <v>11590.433000000001</v>
      </c>
      <c r="E239" s="4">
        <v>100099.20299999999</v>
      </c>
      <c r="F239" s="4">
        <v>12051.779</v>
      </c>
      <c r="G239" s="4">
        <v>0</v>
      </c>
      <c r="H239" s="4">
        <v>2947.9650000000001</v>
      </c>
      <c r="I239" s="4">
        <v>78.62</v>
      </c>
      <c r="J239" s="4">
        <v>12328.531000000001</v>
      </c>
      <c r="K239" s="5"/>
      <c r="L239" s="4">
        <f t="shared" si="26"/>
        <v>311.71873040000008</v>
      </c>
      <c r="M239" s="4">
        <f t="shared" si="27"/>
        <v>255.25296765000002</v>
      </c>
      <c r="N239" s="4">
        <f t="shared" si="28"/>
        <v>72.913262950000004</v>
      </c>
      <c r="O239" s="4">
        <f t="shared" si="29"/>
        <v>0</v>
      </c>
      <c r="P239" s="4">
        <f t="shared" si="30"/>
        <v>2.0635755000000002</v>
      </c>
      <c r="Q239" s="4">
        <f t="shared" si="31"/>
        <v>1.7060540000000002</v>
      </c>
      <c r="R239" s="4">
        <f t="shared" si="32"/>
        <v>69.039773600000018</v>
      </c>
      <c r="T239" s="2">
        <f t="shared" si="33"/>
        <v>643.65459050000004</v>
      </c>
      <c r="U239" s="2"/>
    </row>
    <row r="240" spans="1:21">
      <c r="A240">
        <v>749</v>
      </c>
      <c r="B240" t="s">
        <v>846</v>
      </c>
      <c r="C240" s="4">
        <v>160843.04300000001</v>
      </c>
      <c r="D240" s="4">
        <v>61719.978999999999</v>
      </c>
      <c r="E240" s="4">
        <v>479671.47499999998</v>
      </c>
      <c r="F240" s="4">
        <v>13160.245000000001</v>
      </c>
      <c r="G240" s="4">
        <v>0</v>
      </c>
      <c r="H240" s="4">
        <v>1594.2249999999999</v>
      </c>
      <c r="I240" s="4">
        <v>24.568999999999999</v>
      </c>
      <c r="J240" s="4">
        <v>960.51199999999994</v>
      </c>
      <c r="K240" s="5"/>
      <c r="L240" s="4">
        <f t="shared" si="26"/>
        <v>1246.3529232000001</v>
      </c>
      <c r="M240" s="4">
        <f t="shared" si="27"/>
        <v>1223.16226125</v>
      </c>
      <c r="N240" s="4">
        <f t="shared" si="28"/>
        <v>79.619482250000004</v>
      </c>
      <c r="O240" s="4">
        <f t="shared" si="29"/>
        <v>0</v>
      </c>
      <c r="P240" s="4">
        <f t="shared" si="30"/>
        <v>1.1159575000000002</v>
      </c>
      <c r="Q240" s="4">
        <f t="shared" si="31"/>
        <v>0.53314729999999999</v>
      </c>
      <c r="R240" s="4">
        <f t="shared" si="32"/>
        <v>5.3788672000000002</v>
      </c>
      <c r="T240" s="2">
        <f t="shared" si="33"/>
        <v>2550.7837715000005</v>
      </c>
      <c r="U240" s="2"/>
    </row>
    <row r="241" spans="1:21">
      <c r="A241">
        <v>751</v>
      </c>
      <c r="B241" t="s">
        <v>847</v>
      </c>
      <c r="C241" s="4">
        <v>7096.3860000000004</v>
      </c>
      <c r="D241" s="4">
        <v>11356.331</v>
      </c>
      <c r="E241" s="4">
        <v>64307.892999999996</v>
      </c>
      <c r="F241" s="4">
        <v>11511.727000000001</v>
      </c>
      <c r="G241" s="4">
        <v>0</v>
      </c>
      <c r="H241" s="4">
        <v>287.03399999999999</v>
      </c>
      <c r="I241" s="4">
        <v>0</v>
      </c>
      <c r="J241" s="4">
        <v>50072.993999999999</v>
      </c>
      <c r="K241" s="5"/>
      <c r="L241" s="4">
        <f t="shared" si="26"/>
        <v>103.33521520000002</v>
      </c>
      <c r="M241" s="4">
        <f t="shared" si="27"/>
        <v>163.98512715000001</v>
      </c>
      <c r="N241" s="4">
        <f t="shared" si="28"/>
        <v>69.645948349999998</v>
      </c>
      <c r="O241" s="4">
        <f t="shared" si="29"/>
        <v>0</v>
      </c>
      <c r="P241" s="4">
        <f t="shared" si="30"/>
        <v>0.20092380000000001</v>
      </c>
      <c r="Q241" s="4">
        <f t="shared" si="31"/>
        <v>0</v>
      </c>
      <c r="R241" s="4">
        <f t="shared" si="32"/>
        <v>280.40876640000005</v>
      </c>
      <c r="T241" s="2">
        <f t="shared" si="33"/>
        <v>337.16721450000006</v>
      </c>
      <c r="U241" s="2"/>
    </row>
    <row r="242" spans="1:21">
      <c r="A242">
        <v>753</v>
      </c>
      <c r="B242" t="s">
        <v>848</v>
      </c>
      <c r="C242" s="4">
        <v>371205.98200000002</v>
      </c>
      <c r="D242" s="4">
        <v>329445.74200000003</v>
      </c>
      <c r="E242" s="4">
        <v>569422.97699999996</v>
      </c>
      <c r="F242" s="4">
        <v>32258.445</v>
      </c>
      <c r="G242" s="4">
        <v>0</v>
      </c>
      <c r="H242" s="4">
        <v>6577.6570000000002</v>
      </c>
      <c r="I242" s="4">
        <v>2391.172</v>
      </c>
      <c r="J242" s="4">
        <v>0</v>
      </c>
      <c r="K242" s="5"/>
      <c r="L242" s="4">
        <f t="shared" si="26"/>
        <v>3923.6496544000006</v>
      </c>
      <c r="M242" s="4">
        <f t="shared" si="27"/>
        <v>1452.0285913499999</v>
      </c>
      <c r="N242" s="4">
        <f t="shared" si="28"/>
        <v>195.16359224999999</v>
      </c>
      <c r="O242" s="4">
        <f t="shared" si="29"/>
        <v>0</v>
      </c>
      <c r="P242" s="4">
        <f t="shared" si="30"/>
        <v>4.6043599000000004</v>
      </c>
      <c r="Q242" s="4">
        <f t="shared" si="31"/>
        <v>51.888432399999999</v>
      </c>
      <c r="R242" s="4">
        <f t="shared" si="32"/>
        <v>0</v>
      </c>
      <c r="T242" s="2">
        <f t="shared" si="33"/>
        <v>5627.3346303000008</v>
      </c>
      <c r="U242" s="2"/>
    </row>
    <row r="243" spans="1:21">
      <c r="A243">
        <v>755</v>
      </c>
      <c r="B243" t="s">
        <v>849</v>
      </c>
      <c r="C243" s="4">
        <v>36464.101000000002</v>
      </c>
      <c r="D243" s="4">
        <v>69898.402000000002</v>
      </c>
      <c r="E243" s="4">
        <v>160773.15</v>
      </c>
      <c r="F243" s="4">
        <v>15631.691999999999</v>
      </c>
      <c r="G243" s="4">
        <v>0</v>
      </c>
      <c r="H243" s="4">
        <v>585.774</v>
      </c>
      <c r="I243" s="4">
        <v>3696.989</v>
      </c>
      <c r="J243" s="4">
        <v>0</v>
      </c>
      <c r="K243" s="5"/>
      <c r="L243" s="4">
        <f t="shared" si="26"/>
        <v>595.63001680000002</v>
      </c>
      <c r="M243" s="4">
        <f t="shared" si="27"/>
        <v>409.97153250000002</v>
      </c>
      <c r="N243" s="4">
        <f t="shared" si="28"/>
        <v>94.571736599999994</v>
      </c>
      <c r="O243" s="4">
        <f t="shared" si="29"/>
        <v>0</v>
      </c>
      <c r="P243" s="4">
        <f t="shared" si="30"/>
        <v>0.41004180000000007</v>
      </c>
      <c r="Q243" s="4">
        <f t="shared" si="31"/>
        <v>80.224661300000008</v>
      </c>
      <c r="R243" s="4">
        <f t="shared" si="32"/>
        <v>0</v>
      </c>
      <c r="T243" s="2">
        <f t="shared" si="33"/>
        <v>1180.8079889999999</v>
      </c>
      <c r="U243" s="2"/>
    </row>
    <row r="244" spans="1:21">
      <c r="A244">
        <v>758</v>
      </c>
      <c r="B244" t="s">
        <v>850</v>
      </c>
      <c r="C244" s="4">
        <v>155463.59599999999</v>
      </c>
      <c r="D244" s="4">
        <v>52247.65</v>
      </c>
      <c r="E244" s="4">
        <v>176921.802</v>
      </c>
      <c r="F244" s="4">
        <v>46286.576000000001</v>
      </c>
      <c r="G244" s="4">
        <v>0</v>
      </c>
      <c r="H244" s="4">
        <v>2951.5169999999998</v>
      </c>
      <c r="I244" s="4">
        <v>901.51199999999994</v>
      </c>
      <c r="J244" s="4">
        <v>122964.503</v>
      </c>
      <c r="K244" s="5"/>
      <c r="L244" s="4">
        <f t="shared" si="26"/>
        <v>1163.1829776000002</v>
      </c>
      <c r="M244" s="4">
        <f t="shared" si="27"/>
        <v>451.15059510000003</v>
      </c>
      <c r="N244" s="4">
        <f t="shared" si="28"/>
        <v>280.03378479999998</v>
      </c>
      <c r="O244" s="4">
        <f t="shared" si="29"/>
        <v>0</v>
      </c>
      <c r="P244" s="4">
        <f t="shared" si="30"/>
        <v>2.0660619000000002</v>
      </c>
      <c r="Q244" s="4">
        <f t="shared" si="31"/>
        <v>19.5628104</v>
      </c>
      <c r="R244" s="4">
        <f t="shared" si="32"/>
        <v>688.60121680000009</v>
      </c>
      <c r="T244" s="2">
        <f t="shared" si="33"/>
        <v>1915.9962298000003</v>
      </c>
      <c r="U244" s="2"/>
    </row>
    <row r="245" spans="1:21">
      <c r="A245">
        <v>759</v>
      </c>
      <c r="B245" t="s">
        <v>851</v>
      </c>
      <c r="C245" s="4">
        <v>18429.650000000001</v>
      </c>
      <c r="D245" s="4">
        <v>7520.1909999999998</v>
      </c>
      <c r="E245" s="4">
        <v>41399.991000000002</v>
      </c>
      <c r="F245" s="4">
        <v>8085.598</v>
      </c>
      <c r="G245" s="4">
        <v>0</v>
      </c>
      <c r="H245" s="4">
        <v>437.92200000000003</v>
      </c>
      <c r="I245" s="4">
        <v>0</v>
      </c>
      <c r="J245" s="4">
        <v>70.738</v>
      </c>
      <c r="K245" s="5"/>
      <c r="L245" s="4">
        <f t="shared" si="26"/>
        <v>145.31910960000002</v>
      </c>
      <c r="M245" s="4">
        <f t="shared" si="27"/>
        <v>105.56997705000001</v>
      </c>
      <c r="N245" s="4">
        <f t="shared" si="28"/>
        <v>48.917867899999997</v>
      </c>
      <c r="O245" s="4">
        <f t="shared" si="29"/>
        <v>0</v>
      </c>
      <c r="P245" s="4">
        <f t="shared" si="30"/>
        <v>0.30654540000000008</v>
      </c>
      <c r="Q245" s="4">
        <f t="shared" si="31"/>
        <v>0</v>
      </c>
      <c r="R245" s="4">
        <f t="shared" si="32"/>
        <v>0.39613280000000006</v>
      </c>
      <c r="T245" s="2">
        <f t="shared" si="33"/>
        <v>300.11349995</v>
      </c>
      <c r="U245" s="2"/>
    </row>
    <row r="246" spans="1:21">
      <c r="A246">
        <v>761</v>
      </c>
      <c r="B246" t="s">
        <v>852</v>
      </c>
      <c r="C246" s="4">
        <v>56543.739000000001</v>
      </c>
      <c r="D246" s="4">
        <v>33206.720000000001</v>
      </c>
      <c r="E246" s="4">
        <v>189636.753</v>
      </c>
      <c r="F246" s="4">
        <v>33564.374000000003</v>
      </c>
      <c r="G246" s="4">
        <v>0</v>
      </c>
      <c r="H246" s="4">
        <v>1551.83</v>
      </c>
      <c r="I246" s="4">
        <v>28.079000000000001</v>
      </c>
      <c r="J246" s="4">
        <v>0</v>
      </c>
      <c r="K246" s="5"/>
      <c r="L246" s="4">
        <f t="shared" si="26"/>
        <v>502.6025704000001</v>
      </c>
      <c r="M246" s="4">
        <f t="shared" si="27"/>
        <v>483.57372015000004</v>
      </c>
      <c r="N246" s="4">
        <f t="shared" si="28"/>
        <v>203.06446270000001</v>
      </c>
      <c r="O246" s="4">
        <f t="shared" si="29"/>
        <v>0</v>
      </c>
      <c r="P246" s="4">
        <f t="shared" si="30"/>
        <v>1.0862810000000001</v>
      </c>
      <c r="Q246" s="4">
        <f t="shared" si="31"/>
        <v>0.60931429999999998</v>
      </c>
      <c r="R246" s="4">
        <f t="shared" si="32"/>
        <v>0</v>
      </c>
      <c r="T246" s="2">
        <f t="shared" si="33"/>
        <v>1190.9363485500003</v>
      </c>
      <c r="U246" s="2"/>
    </row>
    <row r="247" spans="1:21">
      <c r="A247">
        <v>762</v>
      </c>
      <c r="B247" t="s">
        <v>853</v>
      </c>
      <c r="C247" s="4">
        <v>28389.351999999999</v>
      </c>
      <c r="D247" s="4">
        <v>13093.726000000001</v>
      </c>
      <c r="E247" s="4">
        <v>75774.557000000001</v>
      </c>
      <c r="F247" s="4">
        <v>15025.468000000001</v>
      </c>
      <c r="G247" s="4">
        <v>0</v>
      </c>
      <c r="H247" s="4">
        <v>400.26100000000002</v>
      </c>
      <c r="I247" s="4">
        <v>0</v>
      </c>
      <c r="J247" s="4">
        <v>3676.09</v>
      </c>
      <c r="K247" s="5"/>
      <c r="L247" s="4">
        <f t="shared" si="26"/>
        <v>232.30523680000005</v>
      </c>
      <c r="M247" s="4">
        <f t="shared" si="27"/>
        <v>193.22512035000003</v>
      </c>
      <c r="N247" s="4">
        <f t="shared" si="28"/>
        <v>90.904081399999995</v>
      </c>
      <c r="O247" s="4">
        <f t="shared" si="29"/>
        <v>0</v>
      </c>
      <c r="P247" s="4">
        <f t="shared" si="30"/>
        <v>0.28018270000000006</v>
      </c>
      <c r="Q247" s="4">
        <f t="shared" si="31"/>
        <v>0</v>
      </c>
      <c r="R247" s="4">
        <f t="shared" si="32"/>
        <v>20.586104000000002</v>
      </c>
      <c r="T247" s="2">
        <f t="shared" si="33"/>
        <v>516.71462125000005</v>
      </c>
      <c r="U247" s="2"/>
    </row>
    <row r="248" spans="1:21">
      <c r="A248">
        <v>765</v>
      </c>
      <c r="B248" t="s">
        <v>854</v>
      </c>
      <c r="C248" s="4">
        <v>215294.274</v>
      </c>
      <c r="D248" s="4">
        <v>45725.226999999999</v>
      </c>
      <c r="E248" s="4">
        <v>231859.90700000001</v>
      </c>
      <c r="F248" s="4">
        <v>39153.671999999999</v>
      </c>
      <c r="G248" s="4">
        <v>0</v>
      </c>
      <c r="H248" s="4">
        <v>2198.0929999999998</v>
      </c>
      <c r="I248" s="4">
        <v>305.61200000000002</v>
      </c>
      <c r="J248" s="4">
        <v>4752.625</v>
      </c>
      <c r="K248" s="5"/>
      <c r="L248" s="4">
        <f t="shared" si="26"/>
        <v>1461.7092056000001</v>
      </c>
      <c r="M248" s="4">
        <f t="shared" si="27"/>
        <v>591.24276285000008</v>
      </c>
      <c r="N248" s="4">
        <f t="shared" si="28"/>
        <v>236.8797156</v>
      </c>
      <c r="O248" s="4">
        <f t="shared" si="29"/>
        <v>0</v>
      </c>
      <c r="P248" s="4">
        <f t="shared" si="30"/>
        <v>1.5386651</v>
      </c>
      <c r="Q248" s="4">
        <f t="shared" si="31"/>
        <v>6.6317804000000002</v>
      </c>
      <c r="R248" s="4">
        <f t="shared" si="32"/>
        <v>26.614700000000003</v>
      </c>
      <c r="T248" s="2">
        <f t="shared" si="33"/>
        <v>2298.0021295500001</v>
      </c>
      <c r="U248" s="2"/>
    </row>
    <row r="249" spans="1:21">
      <c r="A249">
        <v>768</v>
      </c>
      <c r="B249" t="s">
        <v>855</v>
      </c>
      <c r="C249" s="4">
        <v>16282.302</v>
      </c>
      <c r="D249" s="4">
        <v>29226.93</v>
      </c>
      <c r="E249" s="4">
        <v>55201.82</v>
      </c>
      <c r="F249" s="4">
        <v>32663.415000000001</v>
      </c>
      <c r="G249" s="4">
        <v>0</v>
      </c>
      <c r="H249" s="4">
        <v>138.184</v>
      </c>
      <c r="I249" s="4">
        <v>0</v>
      </c>
      <c r="J249" s="4">
        <v>9.1</v>
      </c>
      <c r="K249" s="5"/>
      <c r="L249" s="4">
        <f t="shared" si="26"/>
        <v>254.85169920000007</v>
      </c>
      <c r="M249" s="4">
        <f t="shared" si="27"/>
        <v>140.76464100000001</v>
      </c>
      <c r="N249" s="4">
        <f t="shared" si="28"/>
        <v>197.61366075000001</v>
      </c>
      <c r="O249" s="4">
        <f t="shared" si="29"/>
        <v>0</v>
      </c>
      <c r="P249" s="4">
        <f t="shared" si="30"/>
        <v>9.6728800000000018E-2</v>
      </c>
      <c r="Q249" s="4">
        <f t="shared" si="31"/>
        <v>0</v>
      </c>
      <c r="R249" s="4">
        <f t="shared" si="32"/>
        <v>5.0960000000000005E-2</v>
      </c>
      <c r="T249" s="2">
        <f t="shared" si="33"/>
        <v>593.32672975000014</v>
      </c>
      <c r="U249" s="2"/>
    </row>
    <row r="250" spans="1:21">
      <c r="A250">
        <v>777</v>
      </c>
      <c r="B250" t="s">
        <v>856</v>
      </c>
      <c r="C250" s="4">
        <v>29085.146000000001</v>
      </c>
      <c r="D250" s="4">
        <v>29737.485000000001</v>
      </c>
      <c r="E250" s="4">
        <v>159064.93900000001</v>
      </c>
      <c r="F250" s="4">
        <v>34850.673000000003</v>
      </c>
      <c r="G250" s="4">
        <v>0</v>
      </c>
      <c r="H250" s="4">
        <v>1501.877</v>
      </c>
      <c r="I250" s="4">
        <v>294.25400000000002</v>
      </c>
      <c r="J250" s="4">
        <v>48647.923999999999</v>
      </c>
      <c r="K250" s="5"/>
      <c r="L250" s="4">
        <f t="shared" si="26"/>
        <v>329.40673360000005</v>
      </c>
      <c r="M250" s="4">
        <f t="shared" si="27"/>
        <v>405.61559445000006</v>
      </c>
      <c r="N250" s="4">
        <f t="shared" si="28"/>
        <v>210.84657165000002</v>
      </c>
      <c r="O250" s="4">
        <f t="shared" si="29"/>
        <v>0</v>
      </c>
      <c r="P250" s="4">
        <f t="shared" si="30"/>
        <v>1.0513139</v>
      </c>
      <c r="Q250" s="4">
        <f t="shared" si="31"/>
        <v>6.3853118000000002</v>
      </c>
      <c r="R250" s="4">
        <f t="shared" si="32"/>
        <v>272.42837440000005</v>
      </c>
      <c r="T250" s="2">
        <f t="shared" si="33"/>
        <v>953.30552540000008</v>
      </c>
      <c r="U250" s="2"/>
    </row>
    <row r="251" spans="1:21">
      <c r="A251">
        <v>778</v>
      </c>
      <c r="B251" t="s">
        <v>857</v>
      </c>
      <c r="C251" s="4">
        <v>47874.720000000001</v>
      </c>
      <c r="D251" s="4">
        <v>21768.092000000001</v>
      </c>
      <c r="E251" s="4">
        <v>148996.93900000001</v>
      </c>
      <c r="F251" s="4">
        <v>15670.415999999999</v>
      </c>
      <c r="G251" s="4">
        <v>0</v>
      </c>
      <c r="H251" s="4">
        <v>661.94200000000001</v>
      </c>
      <c r="I251" s="4">
        <v>0</v>
      </c>
      <c r="J251" s="4">
        <v>0</v>
      </c>
      <c r="K251" s="5"/>
      <c r="L251" s="4">
        <f t="shared" si="26"/>
        <v>389.99974720000006</v>
      </c>
      <c r="M251" s="4">
        <f t="shared" si="27"/>
        <v>379.94219445000004</v>
      </c>
      <c r="N251" s="4">
        <f t="shared" si="28"/>
        <v>94.806016799999995</v>
      </c>
      <c r="O251" s="4">
        <f t="shared" si="29"/>
        <v>0</v>
      </c>
      <c r="P251" s="4">
        <f t="shared" si="30"/>
        <v>0.46335940000000009</v>
      </c>
      <c r="Q251" s="4">
        <f t="shared" si="31"/>
        <v>0</v>
      </c>
      <c r="R251" s="4">
        <f t="shared" si="32"/>
        <v>0</v>
      </c>
      <c r="T251" s="2">
        <f t="shared" si="33"/>
        <v>865.21131785</v>
      </c>
      <c r="U251" s="2"/>
    </row>
    <row r="252" spans="1:21">
      <c r="A252">
        <v>781</v>
      </c>
      <c r="B252" t="s">
        <v>858</v>
      </c>
      <c r="C252" s="4">
        <v>21355.971000000001</v>
      </c>
      <c r="D252" s="4">
        <v>85568.819000000003</v>
      </c>
      <c r="E252" s="4">
        <v>89131.191000000006</v>
      </c>
      <c r="F252" s="4">
        <v>64175.078999999998</v>
      </c>
      <c r="G252" s="4">
        <v>0</v>
      </c>
      <c r="H252" s="4">
        <v>434.09300000000002</v>
      </c>
      <c r="I252" s="4">
        <v>8.1080000000000005</v>
      </c>
      <c r="J252" s="4">
        <v>0</v>
      </c>
      <c r="K252" s="5"/>
      <c r="L252" s="4">
        <f t="shared" si="26"/>
        <v>598.7788240000001</v>
      </c>
      <c r="M252" s="4">
        <f t="shared" si="27"/>
        <v>227.28453705000004</v>
      </c>
      <c r="N252" s="4">
        <f t="shared" si="28"/>
        <v>388.25922794999997</v>
      </c>
      <c r="O252" s="4">
        <f t="shared" si="29"/>
        <v>0</v>
      </c>
      <c r="P252" s="4">
        <f t="shared" si="30"/>
        <v>0.30386510000000005</v>
      </c>
      <c r="Q252" s="4">
        <f t="shared" si="31"/>
        <v>0.17594360000000001</v>
      </c>
      <c r="R252" s="4">
        <f t="shared" si="32"/>
        <v>0</v>
      </c>
      <c r="T252" s="2">
        <f t="shared" si="33"/>
        <v>1214.8023977</v>
      </c>
      <c r="U252" s="2"/>
    </row>
    <row r="253" spans="1:21">
      <c r="A253">
        <v>783</v>
      </c>
      <c r="B253" t="s">
        <v>859</v>
      </c>
      <c r="C253" s="4">
        <v>99535.53</v>
      </c>
      <c r="D253" s="4">
        <v>21901.413</v>
      </c>
      <c r="E253" s="4">
        <v>161372.94699999999</v>
      </c>
      <c r="F253" s="4">
        <v>16720.752</v>
      </c>
      <c r="G253" s="4">
        <v>0</v>
      </c>
      <c r="H253" s="4">
        <v>2118.3359999999998</v>
      </c>
      <c r="I253" s="4">
        <v>1.351</v>
      </c>
      <c r="J253" s="4">
        <v>2.649</v>
      </c>
      <c r="K253" s="5"/>
      <c r="L253" s="4">
        <f t="shared" si="26"/>
        <v>680.04688080000005</v>
      </c>
      <c r="M253" s="4">
        <f t="shared" si="27"/>
        <v>411.50101484999999</v>
      </c>
      <c r="N253" s="4">
        <f t="shared" si="28"/>
        <v>101.1605496</v>
      </c>
      <c r="O253" s="4">
        <f t="shared" si="29"/>
        <v>0</v>
      </c>
      <c r="P253" s="4">
        <f t="shared" si="30"/>
        <v>1.4828352</v>
      </c>
      <c r="Q253" s="4">
        <f t="shared" si="31"/>
        <v>2.9316700000000001E-2</v>
      </c>
      <c r="R253" s="4">
        <f t="shared" si="32"/>
        <v>1.4834400000000003E-2</v>
      </c>
      <c r="T253" s="2">
        <f t="shared" si="33"/>
        <v>1194.22059715</v>
      </c>
      <c r="U253" s="2"/>
    </row>
    <row r="254" spans="1:21">
      <c r="A254">
        <v>785</v>
      </c>
      <c r="B254" t="s">
        <v>860</v>
      </c>
      <c r="C254" s="4">
        <v>45977.646000000001</v>
      </c>
      <c r="D254" s="4">
        <v>23163.405999999999</v>
      </c>
      <c r="E254" s="4">
        <v>60730.862000000001</v>
      </c>
      <c r="F254" s="4">
        <v>28835.892</v>
      </c>
      <c r="G254" s="4">
        <v>0</v>
      </c>
      <c r="H254" s="4">
        <v>100.762</v>
      </c>
      <c r="I254" s="4">
        <v>0</v>
      </c>
      <c r="J254" s="4">
        <v>53811.678999999996</v>
      </c>
      <c r="K254" s="5"/>
      <c r="L254" s="4">
        <f t="shared" si="26"/>
        <v>387.18989120000003</v>
      </c>
      <c r="M254" s="4">
        <f t="shared" si="27"/>
        <v>154.86369810000002</v>
      </c>
      <c r="N254" s="4">
        <f t="shared" si="28"/>
        <v>174.45714659999999</v>
      </c>
      <c r="O254" s="4">
        <f t="shared" si="29"/>
        <v>0</v>
      </c>
      <c r="P254" s="4">
        <f t="shared" si="30"/>
        <v>7.053340000000001E-2</v>
      </c>
      <c r="Q254" s="4">
        <f t="shared" si="31"/>
        <v>0</v>
      </c>
      <c r="R254" s="4">
        <f t="shared" si="32"/>
        <v>301.34540240000001</v>
      </c>
      <c r="T254" s="2">
        <f t="shared" si="33"/>
        <v>716.58126930000014</v>
      </c>
      <c r="U254" s="2"/>
    </row>
    <row r="255" spans="1:21">
      <c r="A255">
        <v>790</v>
      </c>
      <c r="B255" t="s">
        <v>861</v>
      </c>
      <c r="C255" s="4">
        <v>206833.30600000001</v>
      </c>
      <c r="D255" s="4">
        <v>88410.853000000003</v>
      </c>
      <c r="E255" s="4">
        <v>526142.38100000005</v>
      </c>
      <c r="F255" s="4">
        <v>62468.398000000001</v>
      </c>
      <c r="G255" s="4">
        <v>0</v>
      </c>
      <c r="H255" s="4">
        <v>7213.0619999999999</v>
      </c>
      <c r="I255" s="4">
        <v>1756.5219999999999</v>
      </c>
      <c r="J255" s="4">
        <v>13195.31</v>
      </c>
      <c r="K255" s="5"/>
      <c r="L255" s="4">
        <f t="shared" si="26"/>
        <v>1653.3672904000002</v>
      </c>
      <c r="M255" s="4">
        <f t="shared" si="27"/>
        <v>1341.6630715500003</v>
      </c>
      <c r="N255" s="4">
        <f t="shared" si="28"/>
        <v>377.93380789999998</v>
      </c>
      <c r="O255" s="4">
        <f t="shared" si="29"/>
        <v>0</v>
      </c>
      <c r="P255" s="4">
        <f t="shared" si="30"/>
        <v>5.0491434000000011</v>
      </c>
      <c r="Q255" s="4">
        <f t="shared" si="31"/>
        <v>38.116527400000003</v>
      </c>
      <c r="R255" s="4">
        <f t="shared" si="32"/>
        <v>73.893736000000004</v>
      </c>
      <c r="T255" s="2">
        <f t="shared" si="33"/>
        <v>3416.1298406500005</v>
      </c>
      <c r="U255" s="2"/>
    </row>
    <row r="256" spans="1:21">
      <c r="A256">
        <v>791</v>
      </c>
      <c r="B256" t="s">
        <v>862</v>
      </c>
      <c r="C256" s="4">
        <v>53289.154999999999</v>
      </c>
      <c r="D256" s="4">
        <v>14869.146000000001</v>
      </c>
      <c r="E256" s="4">
        <v>107686.558</v>
      </c>
      <c r="F256" s="4">
        <v>11390.102999999999</v>
      </c>
      <c r="G256" s="4">
        <v>0</v>
      </c>
      <c r="H256" s="4">
        <v>1170.3869999999999</v>
      </c>
      <c r="I256" s="4">
        <v>158.57400000000001</v>
      </c>
      <c r="J256" s="4">
        <v>5.5339999999999998</v>
      </c>
      <c r="K256" s="5"/>
      <c r="L256" s="4">
        <f t="shared" si="26"/>
        <v>381.68648560000008</v>
      </c>
      <c r="M256" s="4">
        <f t="shared" si="27"/>
        <v>274.60072290000005</v>
      </c>
      <c r="N256" s="4">
        <f t="shared" si="28"/>
        <v>68.91012314999999</v>
      </c>
      <c r="O256" s="4">
        <f t="shared" si="29"/>
        <v>0</v>
      </c>
      <c r="P256" s="4">
        <f t="shared" si="30"/>
        <v>0.81927090000000002</v>
      </c>
      <c r="Q256" s="4">
        <f t="shared" si="31"/>
        <v>3.4410558000000004</v>
      </c>
      <c r="R256" s="4">
        <f t="shared" si="32"/>
        <v>3.0990400000000005E-2</v>
      </c>
      <c r="T256" s="2">
        <f t="shared" si="33"/>
        <v>729.45765835000009</v>
      </c>
      <c r="U256" s="2"/>
    </row>
    <row r="257" spans="1:21">
      <c r="A257">
        <v>831</v>
      </c>
      <c r="B257" t="s">
        <v>863</v>
      </c>
      <c r="C257" s="4">
        <v>10461.048000000001</v>
      </c>
      <c r="D257" s="4">
        <v>54147.144</v>
      </c>
      <c r="E257" s="4">
        <v>112474.019</v>
      </c>
      <c r="F257" s="4">
        <v>46349.53</v>
      </c>
      <c r="G257" s="4">
        <v>0</v>
      </c>
      <c r="H257" s="4">
        <v>642.69200000000001</v>
      </c>
      <c r="I257" s="4">
        <v>377.82799999999997</v>
      </c>
      <c r="J257" s="4">
        <v>0</v>
      </c>
      <c r="K257" s="5"/>
      <c r="L257" s="4">
        <f t="shared" si="26"/>
        <v>361.80587520000006</v>
      </c>
      <c r="M257" s="4">
        <f t="shared" si="27"/>
        <v>286.80874845</v>
      </c>
      <c r="N257" s="4">
        <f t="shared" si="28"/>
        <v>280.41465649999998</v>
      </c>
      <c r="O257" s="4">
        <f t="shared" si="29"/>
        <v>0</v>
      </c>
      <c r="P257" s="4">
        <f t="shared" si="30"/>
        <v>0.44988440000000007</v>
      </c>
      <c r="Q257" s="4">
        <f t="shared" si="31"/>
        <v>8.1988675999999998</v>
      </c>
      <c r="R257" s="4">
        <f t="shared" si="32"/>
        <v>0</v>
      </c>
      <c r="T257" s="2">
        <f t="shared" si="33"/>
        <v>937.67803215000004</v>
      </c>
      <c r="U257" s="2"/>
    </row>
    <row r="258" spans="1:21">
      <c r="A258">
        <v>832</v>
      </c>
      <c r="B258" t="s">
        <v>864</v>
      </c>
      <c r="C258" s="4">
        <v>22175.556</v>
      </c>
      <c r="D258" s="4">
        <v>15972.775</v>
      </c>
      <c r="E258" s="4">
        <v>75907.319000000003</v>
      </c>
      <c r="F258" s="4">
        <v>19008.948</v>
      </c>
      <c r="G258" s="4">
        <v>0</v>
      </c>
      <c r="H258" s="4">
        <v>561.08900000000006</v>
      </c>
      <c r="I258" s="4">
        <v>290.18700000000001</v>
      </c>
      <c r="J258" s="4">
        <v>26.581</v>
      </c>
      <c r="K258" s="5"/>
      <c r="L258" s="4">
        <f t="shared" si="26"/>
        <v>213.63065360000002</v>
      </c>
      <c r="M258" s="4">
        <f t="shared" si="27"/>
        <v>193.56366345000004</v>
      </c>
      <c r="N258" s="4">
        <f t="shared" si="28"/>
        <v>115.0041354</v>
      </c>
      <c r="O258" s="4">
        <f t="shared" si="29"/>
        <v>0</v>
      </c>
      <c r="P258" s="4">
        <f t="shared" si="30"/>
        <v>0.39276230000000012</v>
      </c>
      <c r="Q258" s="4">
        <f t="shared" si="31"/>
        <v>6.2970579000000004</v>
      </c>
      <c r="R258" s="4">
        <f t="shared" si="32"/>
        <v>0.14885360000000003</v>
      </c>
      <c r="T258" s="2">
        <f t="shared" si="33"/>
        <v>528.88827265000009</v>
      </c>
      <c r="U258" s="2"/>
    </row>
    <row r="259" spans="1:21">
      <c r="A259">
        <v>833</v>
      </c>
      <c r="B259" t="s">
        <v>865</v>
      </c>
      <c r="C259" s="4">
        <v>14121.654</v>
      </c>
      <c r="D259" s="4">
        <v>36919.745000000003</v>
      </c>
      <c r="E259" s="4">
        <v>40456.303</v>
      </c>
      <c r="F259" s="4">
        <v>30767.794000000002</v>
      </c>
      <c r="G259" s="4">
        <v>0</v>
      </c>
      <c r="H259" s="4">
        <v>0</v>
      </c>
      <c r="I259" s="4">
        <v>0</v>
      </c>
      <c r="J259" s="4">
        <v>0</v>
      </c>
      <c r="K259" s="5"/>
      <c r="L259" s="4">
        <f t="shared" si="26"/>
        <v>285.83183440000005</v>
      </c>
      <c r="M259" s="4">
        <f t="shared" si="27"/>
        <v>103.16357265000001</v>
      </c>
      <c r="N259" s="4">
        <f t="shared" si="28"/>
        <v>186.14515370000001</v>
      </c>
      <c r="O259" s="4">
        <f t="shared" si="29"/>
        <v>0</v>
      </c>
      <c r="P259" s="4">
        <f t="shared" si="30"/>
        <v>0</v>
      </c>
      <c r="Q259" s="4">
        <f t="shared" si="31"/>
        <v>0</v>
      </c>
      <c r="R259" s="4">
        <f t="shared" si="32"/>
        <v>0</v>
      </c>
      <c r="T259" s="2">
        <f t="shared" si="33"/>
        <v>575.14056075000008</v>
      </c>
      <c r="U259" s="2"/>
    </row>
    <row r="260" spans="1:21">
      <c r="A260">
        <v>834</v>
      </c>
      <c r="B260" t="s">
        <v>866</v>
      </c>
      <c r="C260" s="4">
        <v>27193.892</v>
      </c>
      <c r="D260" s="4">
        <v>40105.300999999999</v>
      </c>
      <c r="E260" s="4">
        <v>136452.26300000001</v>
      </c>
      <c r="F260" s="4">
        <v>42247.567000000003</v>
      </c>
      <c r="G260" s="4">
        <v>0</v>
      </c>
      <c r="H260" s="4">
        <v>9473.3520000000008</v>
      </c>
      <c r="I260" s="4">
        <v>485.78500000000003</v>
      </c>
      <c r="J260" s="4">
        <v>0</v>
      </c>
      <c r="K260" s="5"/>
      <c r="L260" s="4">
        <f t="shared" si="26"/>
        <v>376.87548080000005</v>
      </c>
      <c r="M260" s="4">
        <f t="shared" si="27"/>
        <v>347.95327065000004</v>
      </c>
      <c r="N260" s="4">
        <f t="shared" si="28"/>
        <v>255.59778035000002</v>
      </c>
      <c r="O260" s="4">
        <f t="shared" si="29"/>
        <v>0</v>
      </c>
      <c r="P260" s="4">
        <f t="shared" si="30"/>
        <v>6.6313464000000018</v>
      </c>
      <c r="Q260" s="4">
        <f t="shared" si="31"/>
        <v>10.541534500000001</v>
      </c>
      <c r="R260" s="4">
        <f t="shared" si="32"/>
        <v>0</v>
      </c>
      <c r="T260" s="2">
        <f t="shared" si="33"/>
        <v>997.59941270000002</v>
      </c>
      <c r="U260" s="2"/>
    </row>
    <row r="261" spans="1:21">
      <c r="A261">
        <v>837</v>
      </c>
      <c r="B261" t="s">
        <v>867</v>
      </c>
      <c r="C261" s="4">
        <v>2766795.659</v>
      </c>
      <c r="D261" s="4">
        <v>1731467.1370000001</v>
      </c>
      <c r="E261" s="4">
        <v>5767577.7960000001</v>
      </c>
      <c r="F261" s="4">
        <v>59039.906999999999</v>
      </c>
      <c r="G261" s="4">
        <v>0</v>
      </c>
      <c r="H261" s="4">
        <v>528083.01699999999</v>
      </c>
      <c r="I261" s="4">
        <v>27478.358</v>
      </c>
      <c r="J261" s="4">
        <v>1876.4549999999999</v>
      </c>
      <c r="K261" s="5"/>
      <c r="L261" s="4">
        <f t="shared" si="26"/>
        <v>25190.271657600006</v>
      </c>
      <c r="M261" s="4">
        <f t="shared" si="27"/>
        <v>14707.323379800002</v>
      </c>
      <c r="N261" s="4">
        <f t="shared" si="28"/>
        <v>357.19143735</v>
      </c>
      <c r="O261" s="4">
        <f t="shared" si="29"/>
        <v>0</v>
      </c>
      <c r="P261" s="4">
        <f t="shared" si="30"/>
        <v>369.65811190000005</v>
      </c>
      <c r="Q261" s="4">
        <f t="shared" si="31"/>
        <v>596.28036859999997</v>
      </c>
      <c r="R261" s="4">
        <f t="shared" si="32"/>
        <v>10.508148</v>
      </c>
      <c r="T261" s="2">
        <f t="shared" si="33"/>
        <v>41220.72495525</v>
      </c>
      <c r="U261" s="2"/>
    </row>
    <row r="262" spans="1:21">
      <c r="A262">
        <v>844</v>
      </c>
      <c r="B262" t="s">
        <v>868</v>
      </c>
      <c r="C262" s="4">
        <v>8338.4920000000002</v>
      </c>
      <c r="D262" s="4">
        <v>9389.57</v>
      </c>
      <c r="E262" s="4">
        <v>32705.672999999999</v>
      </c>
      <c r="F262" s="4">
        <v>11829.625</v>
      </c>
      <c r="G262" s="4">
        <v>0</v>
      </c>
      <c r="H262" s="4">
        <v>50.45</v>
      </c>
      <c r="I262" s="4">
        <v>0</v>
      </c>
      <c r="J262" s="4">
        <v>0</v>
      </c>
      <c r="K262" s="5"/>
      <c r="L262" s="4">
        <f t="shared" si="26"/>
        <v>99.277147200000002</v>
      </c>
      <c r="M262" s="4">
        <f t="shared" si="27"/>
        <v>83.399466150000009</v>
      </c>
      <c r="N262" s="4">
        <f t="shared" si="28"/>
        <v>71.569231250000001</v>
      </c>
      <c r="O262" s="4">
        <f t="shared" si="29"/>
        <v>0</v>
      </c>
      <c r="P262" s="4">
        <f t="shared" si="30"/>
        <v>3.5315000000000006E-2</v>
      </c>
      <c r="Q262" s="4">
        <f t="shared" si="31"/>
        <v>0</v>
      </c>
      <c r="R262" s="4">
        <f t="shared" si="32"/>
        <v>0</v>
      </c>
      <c r="T262" s="2">
        <f t="shared" si="33"/>
        <v>254.28115960000002</v>
      </c>
      <c r="U262" s="2"/>
    </row>
    <row r="263" spans="1:21">
      <c r="A263">
        <v>845</v>
      </c>
      <c r="B263" t="s">
        <v>869</v>
      </c>
      <c r="C263" s="4">
        <v>37123.025999999998</v>
      </c>
      <c r="D263" s="4">
        <v>9635.7510000000002</v>
      </c>
      <c r="E263" s="4">
        <v>60306.22</v>
      </c>
      <c r="F263" s="4">
        <v>7461.9449999999997</v>
      </c>
      <c r="G263" s="4">
        <v>0</v>
      </c>
      <c r="H263" s="4">
        <v>194.791</v>
      </c>
      <c r="I263" s="4">
        <v>6.6710000000000003</v>
      </c>
      <c r="J263" s="4">
        <v>65058.46</v>
      </c>
      <c r="K263" s="5"/>
      <c r="L263" s="4">
        <f t="shared" si="26"/>
        <v>261.84915120000005</v>
      </c>
      <c r="M263" s="4">
        <f t="shared" si="27"/>
        <v>153.78086100000002</v>
      </c>
      <c r="N263" s="4">
        <f t="shared" si="28"/>
        <v>45.144767249999994</v>
      </c>
      <c r="O263" s="4">
        <f t="shared" si="29"/>
        <v>0</v>
      </c>
      <c r="P263" s="4">
        <f t="shared" si="30"/>
        <v>0.13635370000000002</v>
      </c>
      <c r="Q263" s="4">
        <f t="shared" si="31"/>
        <v>0.14476070000000002</v>
      </c>
      <c r="R263" s="4">
        <f t="shared" si="32"/>
        <v>364.32737600000007</v>
      </c>
      <c r="T263" s="2">
        <f t="shared" si="33"/>
        <v>461.05589385000002</v>
      </c>
      <c r="U263" s="2"/>
    </row>
    <row r="264" spans="1:21">
      <c r="A264">
        <v>846</v>
      </c>
      <c r="B264" t="s">
        <v>870</v>
      </c>
      <c r="C264" s="4">
        <v>45138.466999999997</v>
      </c>
      <c r="D264" s="4">
        <v>9691.4719999999998</v>
      </c>
      <c r="E264" s="4">
        <v>99973.641000000003</v>
      </c>
      <c r="F264" s="4">
        <v>3900.5740000000001</v>
      </c>
      <c r="G264" s="4">
        <v>0</v>
      </c>
      <c r="H264" s="4">
        <v>1402.431</v>
      </c>
      <c r="I264" s="4">
        <v>0</v>
      </c>
      <c r="J264" s="4">
        <v>3999.5060000000003</v>
      </c>
      <c r="K264" s="5"/>
      <c r="L264" s="4">
        <f t="shared" ref="L264:L300" si="34">0.5*(C264+D264)*($L$7/100)</f>
        <v>307.04765840000005</v>
      </c>
      <c r="M264" s="4">
        <f t="shared" si="27"/>
        <v>254.93278455000004</v>
      </c>
      <c r="N264" s="4">
        <f t="shared" si="28"/>
        <v>23.598472699999999</v>
      </c>
      <c r="O264" s="4">
        <f t="shared" si="29"/>
        <v>0</v>
      </c>
      <c r="P264" s="4">
        <f t="shared" si="30"/>
        <v>0.98170170000000012</v>
      </c>
      <c r="Q264" s="4">
        <f t="shared" si="31"/>
        <v>0</v>
      </c>
      <c r="R264" s="4">
        <f t="shared" si="32"/>
        <v>22.397233600000003</v>
      </c>
      <c r="T264" s="2">
        <f t="shared" si="33"/>
        <v>586.56061735000014</v>
      </c>
      <c r="U264" s="2"/>
    </row>
    <row r="265" spans="1:21">
      <c r="A265">
        <v>848</v>
      </c>
      <c r="B265" t="s">
        <v>871</v>
      </c>
      <c r="C265" s="4">
        <v>27271.744000000002</v>
      </c>
      <c r="D265" s="4">
        <v>13351.144</v>
      </c>
      <c r="E265" s="4">
        <v>82715.409</v>
      </c>
      <c r="F265" s="4">
        <v>13399.627</v>
      </c>
      <c r="G265" s="4">
        <v>0</v>
      </c>
      <c r="H265" s="4">
        <v>2488.6950000000002</v>
      </c>
      <c r="I265" s="4">
        <v>0</v>
      </c>
      <c r="J265" s="4">
        <v>1342.03</v>
      </c>
      <c r="K265" s="5"/>
      <c r="L265" s="4">
        <f t="shared" si="34"/>
        <v>227.48817280000006</v>
      </c>
      <c r="M265" s="4">
        <f t="shared" ref="M265:M300" si="35">0.5*E265*($M$7/100)</f>
        <v>210.92429295000002</v>
      </c>
      <c r="N265" s="4">
        <f t="shared" ref="N265:N300" si="36">0.5*F265*($N$7/100)</f>
        <v>81.067743350000001</v>
      </c>
      <c r="O265" s="4">
        <f t="shared" ref="O265:O300" si="37">0.5*G265*($O$7/100)</f>
        <v>0</v>
      </c>
      <c r="P265" s="4">
        <f t="shared" ref="P265:P300" si="38">0.5*H265*($P$7/100)</f>
        <v>1.7420865000000003</v>
      </c>
      <c r="Q265" s="4">
        <f t="shared" ref="Q265:Q300" si="39">0.5*I265*($Q$7/100)</f>
        <v>0</v>
      </c>
      <c r="R265" s="4">
        <f t="shared" ref="R265:R300" si="40">0.5*J265*($R$7/100)</f>
        <v>7.5153680000000005</v>
      </c>
      <c r="T265" s="2">
        <f t="shared" ref="T265:T300" si="41">SUM(L265:Q265)</f>
        <v>521.22229560000017</v>
      </c>
      <c r="U265" s="2"/>
    </row>
    <row r="266" spans="1:21">
      <c r="A266">
        <v>849</v>
      </c>
      <c r="B266" t="s">
        <v>872</v>
      </c>
      <c r="C266" s="4">
        <v>29136.55</v>
      </c>
      <c r="D266" s="4">
        <v>5302.1440000000002</v>
      </c>
      <c r="E266" s="4">
        <v>64134.78</v>
      </c>
      <c r="F266" s="4">
        <v>2565.9679999999998</v>
      </c>
      <c r="G266" s="4">
        <v>0</v>
      </c>
      <c r="H266" s="4">
        <v>409.96100000000001</v>
      </c>
      <c r="I266" s="4">
        <v>110.36</v>
      </c>
      <c r="J266" s="4">
        <v>0</v>
      </c>
      <c r="K266" s="5"/>
      <c r="L266" s="4">
        <f t="shared" si="34"/>
        <v>192.85668640000006</v>
      </c>
      <c r="M266" s="4">
        <f t="shared" si="35"/>
        <v>163.543689</v>
      </c>
      <c r="N266" s="4">
        <f t="shared" si="36"/>
        <v>15.524106399999999</v>
      </c>
      <c r="O266" s="4">
        <f t="shared" si="37"/>
        <v>0</v>
      </c>
      <c r="P266" s="4">
        <f t="shared" si="38"/>
        <v>0.28697270000000002</v>
      </c>
      <c r="Q266" s="4">
        <f t="shared" si="39"/>
        <v>2.3948119999999999</v>
      </c>
      <c r="R266" s="4">
        <f t="shared" si="40"/>
        <v>0</v>
      </c>
      <c r="T266" s="2">
        <f t="shared" si="41"/>
        <v>374.6062665</v>
      </c>
      <c r="U266" s="2"/>
    </row>
    <row r="267" spans="1:21">
      <c r="A267">
        <v>850</v>
      </c>
      <c r="B267" t="s">
        <v>873</v>
      </c>
      <c r="C267" s="4">
        <v>9305.1589999999997</v>
      </c>
      <c r="D267" s="4">
        <v>14171.742</v>
      </c>
      <c r="E267" s="4">
        <v>59772.455000000002</v>
      </c>
      <c r="F267" s="4">
        <v>14934.718999999999</v>
      </c>
      <c r="G267" s="4">
        <v>0</v>
      </c>
      <c r="H267" s="4">
        <v>471.87799999999999</v>
      </c>
      <c r="I267" s="4">
        <v>78.334999999999994</v>
      </c>
      <c r="J267" s="4">
        <v>0</v>
      </c>
      <c r="K267" s="5"/>
      <c r="L267" s="4">
        <f t="shared" si="34"/>
        <v>131.47064560000001</v>
      </c>
      <c r="M267" s="4">
        <f t="shared" si="35"/>
        <v>152.41976025000002</v>
      </c>
      <c r="N267" s="4">
        <f t="shared" si="36"/>
        <v>90.355049949999994</v>
      </c>
      <c r="O267" s="4">
        <f t="shared" si="37"/>
        <v>0</v>
      </c>
      <c r="P267" s="4">
        <f t="shared" si="38"/>
        <v>0.33031460000000001</v>
      </c>
      <c r="Q267" s="4">
        <f t="shared" si="39"/>
        <v>1.6998694999999999</v>
      </c>
      <c r="R267" s="4">
        <f t="shared" si="40"/>
        <v>0</v>
      </c>
      <c r="T267" s="2">
        <f t="shared" si="41"/>
        <v>376.27563990000004</v>
      </c>
      <c r="U267" s="2"/>
    </row>
    <row r="268" spans="1:21">
      <c r="A268">
        <v>851</v>
      </c>
      <c r="B268" t="s">
        <v>874</v>
      </c>
      <c r="C268" s="4">
        <v>258948.80799999999</v>
      </c>
      <c r="D268" s="4">
        <v>70329.122000000003</v>
      </c>
      <c r="E268" s="4">
        <v>504396.53899999999</v>
      </c>
      <c r="F268" s="4">
        <v>17719.78</v>
      </c>
      <c r="G268" s="4">
        <v>0</v>
      </c>
      <c r="H268" s="4">
        <v>5737.2479999999996</v>
      </c>
      <c r="I268" s="4">
        <v>3074.8319999999999</v>
      </c>
      <c r="J268" s="4">
        <v>12753.953</v>
      </c>
      <c r="K268" s="5"/>
      <c r="L268" s="4">
        <f t="shared" si="34"/>
        <v>1843.9564080000002</v>
      </c>
      <c r="M268" s="4">
        <f t="shared" si="35"/>
        <v>1286.21117445</v>
      </c>
      <c r="N268" s="4">
        <f t="shared" si="36"/>
        <v>107.204669</v>
      </c>
      <c r="O268" s="4">
        <f t="shared" si="37"/>
        <v>0</v>
      </c>
      <c r="P268" s="4">
        <f t="shared" si="38"/>
        <v>4.0160736000000004</v>
      </c>
      <c r="Q268" s="4">
        <f t="shared" si="39"/>
        <v>66.723854399999993</v>
      </c>
      <c r="R268" s="4">
        <f t="shared" si="40"/>
        <v>71.422136800000004</v>
      </c>
      <c r="T268" s="2">
        <f t="shared" si="41"/>
        <v>3308.1121794500004</v>
      </c>
      <c r="U268" s="2"/>
    </row>
    <row r="269" spans="1:21">
      <c r="A269">
        <v>853</v>
      </c>
      <c r="B269" t="s">
        <v>875</v>
      </c>
      <c r="C269" s="4">
        <v>2455215.1310000001</v>
      </c>
      <c r="D269" s="4">
        <v>1611727.9909999999</v>
      </c>
      <c r="E269" s="4">
        <v>4476203.9630000005</v>
      </c>
      <c r="F269" s="4">
        <v>34077.421000000002</v>
      </c>
      <c r="G269" s="4">
        <v>0</v>
      </c>
      <c r="H269" s="4">
        <v>181062.89</v>
      </c>
      <c r="I269" s="4">
        <v>11968.441999999999</v>
      </c>
      <c r="J269" s="4">
        <v>0</v>
      </c>
      <c r="K269" s="5"/>
      <c r="L269" s="4">
        <f t="shared" si="34"/>
        <v>22774.881483200003</v>
      </c>
      <c r="M269" s="4">
        <f t="shared" si="35"/>
        <v>11414.320105650002</v>
      </c>
      <c r="N269" s="4">
        <f t="shared" si="36"/>
        <v>206.16839705000001</v>
      </c>
      <c r="O269" s="4">
        <f t="shared" si="37"/>
        <v>0</v>
      </c>
      <c r="P269" s="4">
        <f t="shared" si="38"/>
        <v>126.74402300000003</v>
      </c>
      <c r="Q269" s="4">
        <f t="shared" si="39"/>
        <v>259.71519139999998</v>
      </c>
      <c r="R269" s="4">
        <f t="shared" si="40"/>
        <v>0</v>
      </c>
      <c r="T269" s="2">
        <f t="shared" si="41"/>
        <v>34781.829200300002</v>
      </c>
      <c r="U269" s="2"/>
    </row>
    <row r="270" spans="1:21">
      <c r="A270">
        <v>854</v>
      </c>
      <c r="B270" t="s">
        <v>876</v>
      </c>
      <c r="C270" s="4">
        <v>22301.199000000001</v>
      </c>
      <c r="D270" s="4">
        <v>15870.102000000001</v>
      </c>
      <c r="E270" s="4">
        <v>71586.063999999998</v>
      </c>
      <c r="F270" s="4">
        <v>16558.893</v>
      </c>
      <c r="G270" s="4">
        <v>0</v>
      </c>
      <c r="H270" s="4">
        <v>1052.587</v>
      </c>
      <c r="I270" s="4">
        <v>0</v>
      </c>
      <c r="J270" s="4">
        <v>729.57299999999998</v>
      </c>
      <c r="K270" s="5"/>
      <c r="L270" s="4">
        <f t="shared" si="34"/>
        <v>213.75928560000003</v>
      </c>
      <c r="M270" s="4">
        <f t="shared" si="35"/>
        <v>182.5444632</v>
      </c>
      <c r="N270" s="4">
        <f t="shared" si="36"/>
        <v>100.18130264999999</v>
      </c>
      <c r="O270" s="4">
        <f t="shared" si="37"/>
        <v>0</v>
      </c>
      <c r="P270" s="4">
        <f t="shared" si="38"/>
        <v>0.73681090000000005</v>
      </c>
      <c r="Q270" s="4">
        <f t="shared" si="39"/>
        <v>0</v>
      </c>
      <c r="R270" s="4">
        <f t="shared" si="40"/>
        <v>4.0856088000000002</v>
      </c>
      <c r="T270" s="2">
        <f t="shared" si="41"/>
        <v>497.22186235000004</v>
      </c>
      <c r="U270" s="2"/>
    </row>
    <row r="271" spans="1:21">
      <c r="A271">
        <v>857</v>
      </c>
      <c r="B271" t="s">
        <v>877</v>
      </c>
      <c r="C271" s="4">
        <v>11657.694</v>
      </c>
      <c r="D271" s="4">
        <v>17651.226999999999</v>
      </c>
      <c r="E271" s="4">
        <v>57120.169000000002</v>
      </c>
      <c r="F271" s="4">
        <v>21887.773000000001</v>
      </c>
      <c r="G271" s="4">
        <v>0</v>
      </c>
      <c r="H271" s="4">
        <v>508.68400000000003</v>
      </c>
      <c r="I271" s="4">
        <v>0</v>
      </c>
      <c r="J271" s="4">
        <v>0</v>
      </c>
      <c r="K271" s="5"/>
      <c r="L271" s="4">
        <f t="shared" si="34"/>
        <v>164.12995760000001</v>
      </c>
      <c r="M271" s="4">
        <f t="shared" si="35"/>
        <v>145.65643095000001</v>
      </c>
      <c r="N271" s="4">
        <f t="shared" si="36"/>
        <v>132.42102665000002</v>
      </c>
      <c r="O271" s="4">
        <f t="shared" si="37"/>
        <v>0</v>
      </c>
      <c r="P271" s="4">
        <f t="shared" si="38"/>
        <v>0.35607880000000008</v>
      </c>
      <c r="Q271" s="4">
        <f t="shared" si="39"/>
        <v>0</v>
      </c>
      <c r="R271" s="4">
        <f t="shared" si="40"/>
        <v>0</v>
      </c>
      <c r="T271" s="2">
        <f t="shared" si="41"/>
        <v>442.56349399999999</v>
      </c>
      <c r="U271" s="2"/>
    </row>
    <row r="272" spans="1:21">
      <c r="A272">
        <v>858</v>
      </c>
      <c r="B272" t="s">
        <v>878</v>
      </c>
      <c r="C272" s="4">
        <v>359920.435</v>
      </c>
      <c r="D272" s="4">
        <v>400864.174</v>
      </c>
      <c r="E272" s="4">
        <v>951004.696</v>
      </c>
      <c r="F272" s="4">
        <v>6471.415</v>
      </c>
      <c r="G272" s="4">
        <v>0</v>
      </c>
      <c r="H272" s="4">
        <v>3066.3330000000001</v>
      </c>
      <c r="I272" s="4">
        <v>12279.547</v>
      </c>
      <c r="J272" s="4">
        <v>0</v>
      </c>
      <c r="K272" s="5"/>
      <c r="L272" s="4">
        <f t="shared" si="34"/>
        <v>4260.3938103999999</v>
      </c>
      <c r="M272" s="4">
        <f t="shared" si="35"/>
        <v>2425.0619748000004</v>
      </c>
      <c r="N272" s="4">
        <f t="shared" si="36"/>
        <v>39.152060749999997</v>
      </c>
      <c r="O272" s="4">
        <f t="shared" si="37"/>
        <v>0</v>
      </c>
      <c r="P272" s="4">
        <f t="shared" si="38"/>
        <v>2.1464331000000003</v>
      </c>
      <c r="Q272" s="4">
        <f t="shared" si="39"/>
        <v>266.46616990000001</v>
      </c>
      <c r="R272" s="4">
        <f t="shared" si="40"/>
        <v>0</v>
      </c>
      <c r="T272" s="2">
        <f t="shared" si="41"/>
        <v>6993.2204489499991</v>
      </c>
      <c r="U272" s="2"/>
    </row>
    <row r="273" spans="1:21">
      <c r="A273">
        <v>859</v>
      </c>
      <c r="B273" t="s">
        <v>879</v>
      </c>
      <c r="C273" s="4">
        <v>14369.343999999999</v>
      </c>
      <c r="D273" s="4">
        <v>6761.62</v>
      </c>
      <c r="E273" s="4">
        <v>126479.86900000001</v>
      </c>
      <c r="F273" s="4">
        <v>3013.7689999999998</v>
      </c>
      <c r="G273" s="4">
        <v>0</v>
      </c>
      <c r="H273" s="4">
        <v>1106.2270000000001</v>
      </c>
      <c r="I273" s="4">
        <v>0</v>
      </c>
      <c r="J273" s="4">
        <v>0</v>
      </c>
      <c r="K273" s="5"/>
      <c r="L273" s="4">
        <f t="shared" si="34"/>
        <v>118.33339840000002</v>
      </c>
      <c r="M273" s="4">
        <f t="shared" si="35"/>
        <v>322.52366595000007</v>
      </c>
      <c r="N273" s="4">
        <f t="shared" si="36"/>
        <v>18.233302449999996</v>
      </c>
      <c r="O273" s="4">
        <f t="shared" si="37"/>
        <v>0</v>
      </c>
      <c r="P273" s="4">
        <f t="shared" si="38"/>
        <v>0.77435890000000018</v>
      </c>
      <c r="Q273" s="4">
        <f t="shared" si="39"/>
        <v>0</v>
      </c>
      <c r="R273" s="4">
        <f t="shared" si="40"/>
        <v>0</v>
      </c>
      <c r="T273" s="2">
        <f t="shared" si="41"/>
        <v>459.86472570000006</v>
      </c>
      <c r="U273" s="2"/>
    </row>
    <row r="274" spans="1:21">
      <c r="A274">
        <v>886</v>
      </c>
      <c r="B274" t="s">
        <v>880</v>
      </c>
      <c r="C274" s="4">
        <v>84034.97</v>
      </c>
      <c r="D274" s="4">
        <v>19645.706999999999</v>
      </c>
      <c r="E274" s="4">
        <v>283252.16100000002</v>
      </c>
      <c r="F274" s="4">
        <v>7110.5010000000002</v>
      </c>
      <c r="G274" s="4">
        <v>0</v>
      </c>
      <c r="H274" s="4">
        <v>1990.203</v>
      </c>
      <c r="I274" s="4">
        <v>193.767</v>
      </c>
      <c r="J274" s="4">
        <v>30.803999999999998</v>
      </c>
      <c r="K274" s="5"/>
      <c r="L274" s="4">
        <f t="shared" si="34"/>
        <v>580.61179120000008</v>
      </c>
      <c r="M274" s="4">
        <f t="shared" si="35"/>
        <v>722.29301055000008</v>
      </c>
      <c r="N274" s="4">
        <f t="shared" si="36"/>
        <v>43.01853105</v>
      </c>
      <c r="O274" s="4">
        <f t="shared" si="37"/>
        <v>0</v>
      </c>
      <c r="P274" s="4">
        <f t="shared" si="38"/>
        <v>1.3931421000000002</v>
      </c>
      <c r="Q274" s="4">
        <f t="shared" si="39"/>
        <v>4.2047439000000004</v>
      </c>
      <c r="R274" s="4">
        <f t="shared" si="40"/>
        <v>0.17250240000000003</v>
      </c>
      <c r="T274" s="2">
        <f t="shared" si="41"/>
        <v>1351.5212188000003</v>
      </c>
      <c r="U274" s="2"/>
    </row>
    <row r="275" spans="1:21">
      <c r="A275">
        <v>887</v>
      </c>
      <c r="B275" t="s">
        <v>881</v>
      </c>
      <c r="C275" s="4">
        <v>30222.877</v>
      </c>
      <c r="D275" s="4">
        <v>24781.670999999998</v>
      </c>
      <c r="E275" s="4">
        <v>101752.33199999999</v>
      </c>
      <c r="F275" s="4">
        <v>27772.656999999999</v>
      </c>
      <c r="G275" s="4">
        <v>0</v>
      </c>
      <c r="H275" s="4">
        <v>2937.1280000000002</v>
      </c>
      <c r="I275" s="4">
        <v>247.36</v>
      </c>
      <c r="J275" s="4">
        <v>2546.0070000000001</v>
      </c>
      <c r="K275" s="5"/>
      <c r="L275" s="4">
        <f t="shared" si="34"/>
        <v>308.0254688</v>
      </c>
      <c r="M275" s="4">
        <f t="shared" si="35"/>
        <v>259.46844659999999</v>
      </c>
      <c r="N275" s="4">
        <f t="shared" si="36"/>
        <v>168.02457484999999</v>
      </c>
      <c r="O275" s="4">
        <f t="shared" si="37"/>
        <v>0</v>
      </c>
      <c r="P275" s="4">
        <f t="shared" si="38"/>
        <v>2.0559896000000002</v>
      </c>
      <c r="Q275" s="4">
        <f t="shared" si="39"/>
        <v>5.367712</v>
      </c>
      <c r="R275" s="4">
        <f t="shared" si="40"/>
        <v>14.257639200000002</v>
      </c>
      <c r="T275" s="2">
        <f t="shared" si="41"/>
        <v>742.94219184999997</v>
      </c>
      <c r="U275" s="2"/>
    </row>
    <row r="276" spans="1:21">
      <c r="A276">
        <v>889</v>
      </c>
      <c r="B276" t="s">
        <v>882</v>
      </c>
      <c r="C276" s="4">
        <v>30374.332999999999</v>
      </c>
      <c r="D276" s="4">
        <v>10956.087</v>
      </c>
      <c r="E276" s="4">
        <v>55784.616999999998</v>
      </c>
      <c r="F276" s="4">
        <v>16504.641</v>
      </c>
      <c r="G276" s="4">
        <v>0</v>
      </c>
      <c r="H276" s="4">
        <v>338.78800000000001</v>
      </c>
      <c r="I276" s="4">
        <v>33.155999999999999</v>
      </c>
      <c r="J276" s="4">
        <v>67346.145999999993</v>
      </c>
      <c r="K276" s="5"/>
      <c r="L276" s="4">
        <f t="shared" si="34"/>
        <v>231.45035200000004</v>
      </c>
      <c r="M276" s="4">
        <f t="shared" si="35"/>
        <v>142.25077335</v>
      </c>
      <c r="N276" s="4">
        <f t="shared" si="36"/>
        <v>99.853078049999993</v>
      </c>
      <c r="O276" s="4">
        <f t="shared" si="37"/>
        <v>0</v>
      </c>
      <c r="P276" s="4">
        <f t="shared" si="38"/>
        <v>0.23715160000000005</v>
      </c>
      <c r="Q276" s="4">
        <f t="shared" si="39"/>
        <v>0.71948520000000005</v>
      </c>
      <c r="R276" s="4">
        <f t="shared" si="40"/>
        <v>377.13841760000003</v>
      </c>
      <c r="T276" s="2">
        <f t="shared" si="41"/>
        <v>474.51084020000002</v>
      </c>
      <c r="U276" s="2"/>
    </row>
    <row r="277" spans="1:21">
      <c r="A277">
        <v>890</v>
      </c>
      <c r="B277" t="s">
        <v>883</v>
      </c>
      <c r="C277" s="4">
        <v>13172.153</v>
      </c>
      <c r="D277" s="4">
        <v>9646.2270000000008</v>
      </c>
      <c r="E277" s="4">
        <v>26140.629000000001</v>
      </c>
      <c r="F277" s="4">
        <v>12662.178</v>
      </c>
      <c r="G277" s="4">
        <v>0</v>
      </c>
      <c r="H277" s="4">
        <v>10.128</v>
      </c>
      <c r="I277" s="4">
        <v>39.706000000000003</v>
      </c>
      <c r="J277" s="4">
        <v>0</v>
      </c>
      <c r="K277" s="5"/>
      <c r="L277" s="4">
        <f t="shared" si="34"/>
        <v>127.78292800000003</v>
      </c>
      <c r="M277" s="4">
        <f t="shared" si="35"/>
        <v>66.65860395</v>
      </c>
      <c r="N277" s="4">
        <f t="shared" si="36"/>
        <v>76.606176899999994</v>
      </c>
      <c r="O277" s="4">
        <f t="shared" si="37"/>
        <v>0</v>
      </c>
      <c r="P277" s="4">
        <f t="shared" si="38"/>
        <v>7.0896000000000015E-3</v>
      </c>
      <c r="Q277" s="4">
        <f t="shared" si="39"/>
        <v>0.86162020000000006</v>
      </c>
      <c r="R277" s="4">
        <f t="shared" si="40"/>
        <v>0</v>
      </c>
      <c r="T277" s="2">
        <f t="shared" si="41"/>
        <v>271.91641864999997</v>
      </c>
      <c r="U277" s="2"/>
    </row>
    <row r="278" spans="1:21">
      <c r="A278">
        <v>892</v>
      </c>
      <c r="B278" t="s">
        <v>884</v>
      </c>
      <c r="C278" s="4">
        <v>12105.879000000001</v>
      </c>
      <c r="D278" s="4">
        <v>13705.674000000001</v>
      </c>
      <c r="E278" s="4">
        <v>74859.895000000004</v>
      </c>
      <c r="F278" s="4">
        <v>9110.2180000000008</v>
      </c>
      <c r="G278" s="4">
        <v>0</v>
      </c>
      <c r="H278" s="4">
        <v>679.47</v>
      </c>
      <c r="I278" s="4">
        <v>344.86</v>
      </c>
      <c r="J278" s="4">
        <v>0</v>
      </c>
      <c r="K278" s="5"/>
      <c r="L278" s="4">
        <f t="shared" si="34"/>
        <v>144.54469680000003</v>
      </c>
      <c r="M278" s="4">
        <f t="shared" si="35"/>
        <v>190.89273225000002</v>
      </c>
      <c r="N278" s="4">
        <f t="shared" si="36"/>
        <v>55.116818900000005</v>
      </c>
      <c r="O278" s="4">
        <f t="shared" si="37"/>
        <v>0</v>
      </c>
      <c r="P278" s="4">
        <f t="shared" si="38"/>
        <v>0.47562900000000008</v>
      </c>
      <c r="Q278" s="4">
        <f t="shared" si="39"/>
        <v>7.4834620000000003</v>
      </c>
      <c r="R278" s="4">
        <f t="shared" si="40"/>
        <v>0</v>
      </c>
      <c r="T278" s="2">
        <f t="shared" si="41"/>
        <v>398.51333895000005</v>
      </c>
      <c r="U278" s="2"/>
    </row>
    <row r="279" spans="1:21">
      <c r="A279">
        <v>893</v>
      </c>
      <c r="B279" t="s">
        <v>885</v>
      </c>
      <c r="C279" s="4">
        <v>124559.197</v>
      </c>
      <c r="D279" s="4">
        <v>31490.393</v>
      </c>
      <c r="E279" s="4">
        <v>174182.63800000001</v>
      </c>
      <c r="F279" s="4">
        <v>29275.241000000002</v>
      </c>
      <c r="G279" s="4">
        <v>0</v>
      </c>
      <c r="H279" s="4">
        <v>5672.9480000000003</v>
      </c>
      <c r="I279" s="4">
        <v>235.221</v>
      </c>
      <c r="J279" s="4">
        <v>2198.73</v>
      </c>
      <c r="K279" s="5"/>
      <c r="L279" s="4">
        <f t="shared" si="34"/>
        <v>873.87770400000011</v>
      </c>
      <c r="M279" s="4">
        <f t="shared" si="35"/>
        <v>444.16572690000004</v>
      </c>
      <c r="N279" s="4">
        <f t="shared" si="36"/>
        <v>177.11520805000001</v>
      </c>
      <c r="O279" s="4">
        <f t="shared" si="37"/>
        <v>0</v>
      </c>
      <c r="P279" s="4">
        <f t="shared" si="38"/>
        <v>3.9710636000000008</v>
      </c>
      <c r="Q279" s="4">
        <f t="shared" si="39"/>
        <v>5.1042956999999998</v>
      </c>
      <c r="R279" s="4">
        <f t="shared" si="40"/>
        <v>12.312888000000003</v>
      </c>
      <c r="T279" s="2">
        <f t="shared" si="41"/>
        <v>1504.2339982500002</v>
      </c>
      <c r="U279" s="2"/>
    </row>
    <row r="280" spans="1:21">
      <c r="A280">
        <v>895</v>
      </c>
      <c r="B280" t="s">
        <v>886</v>
      </c>
      <c r="C280" s="4">
        <v>185713.193</v>
      </c>
      <c r="D280" s="4">
        <v>110383.102</v>
      </c>
      <c r="E280" s="4">
        <v>349278.72499999998</v>
      </c>
      <c r="F280" s="4">
        <v>67426.922999999995</v>
      </c>
      <c r="G280" s="4">
        <v>0</v>
      </c>
      <c r="H280" s="4">
        <v>1040.4880000000001</v>
      </c>
      <c r="I280" s="4">
        <v>0</v>
      </c>
      <c r="J280" s="4">
        <v>2670.5740000000001</v>
      </c>
      <c r="K280" s="5"/>
      <c r="L280" s="4">
        <f t="shared" si="34"/>
        <v>1658.1392520000002</v>
      </c>
      <c r="M280" s="4">
        <f t="shared" si="35"/>
        <v>890.66074875000004</v>
      </c>
      <c r="N280" s="4">
        <f t="shared" si="36"/>
        <v>407.93288414999995</v>
      </c>
      <c r="O280" s="4">
        <f t="shared" si="37"/>
        <v>0</v>
      </c>
      <c r="P280" s="4">
        <f t="shared" si="38"/>
        <v>0.72834160000000014</v>
      </c>
      <c r="Q280" s="4">
        <f t="shared" si="39"/>
        <v>0</v>
      </c>
      <c r="R280" s="4">
        <f t="shared" si="40"/>
        <v>14.955214400000003</v>
      </c>
      <c r="T280" s="2">
        <f t="shared" si="41"/>
        <v>2957.4612265000005</v>
      </c>
      <c r="U280" s="2"/>
    </row>
    <row r="281" spans="1:21">
      <c r="A281">
        <v>905</v>
      </c>
      <c r="B281" t="s">
        <v>887</v>
      </c>
      <c r="C281" s="4">
        <v>998762.97</v>
      </c>
      <c r="D281" s="4">
        <v>301948.728</v>
      </c>
      <c r="E281" s="4">
        <v>1650035.263</v>
      </c>
      <c r="F281" s="4">
        <v>30129.431</v>
      </c>
      <c r="G281" s="4">
        <v>0</v>
      </c>
      <c r="H281" s="4">
        <v>45962.892</v>
      </c>
      <c r="I281" s="4">
        <v>960.745</v>
      </c>
      <c r="J281" s="4">
        <v>11590.637000000001</v>
      </c>
      <c r="K281" s="5"/>
      <c r="L281" s="4">
        <f t="shared" si="34"/>
        <v>7283.9855088000004</v>
      </c>
      <c r="M281" s="4">
        <f t="shared" si="35"/>
        <v>4207.5899206500007</v>
      </c>
      <c r="N281" s="4">
        <f t="shared" si="36"/>
        <v>182.28305755</v>
      </c>
      <c r="O281" s="4">
        <f t="shared" si="37"/>
        <v>0</v>
      </c>
      <c r="P281" s="4">
        <f t="shared" si="38"/>
        <v>32.174024400000008</v>
      </c>
      <c r="Q281" s="4">
        <f t="shared" si="39"/>
        <v>20.848166500000001</v>
      </c>
      <c r="R281" s="4">
        <f t="shared" si="40"/>
        <v>64.907567200000017</v>
      </c>
      <c r="T281" s="2">
        <f t="shared" si="41"/>
        <v>11726.880677899999</v>
      </c>
      <c r="U281" s="2"/>
    </row>
    <row r="282" spans="1:21">
      <c r="A282">
        <v>908</v>
      </c>
      <c r="B282" t="s">
        <v>888</v>
      </c>
      <c r="C282" s="4">
        <v>176967.20199999999</v>
      </c>
      <c r="D282" s="4">
        <v>44575.949000000001</v>
      </c>
      <c r="E282" s="4">
        <v>449335.75199999998</v>
      </c>
      <c r="F282" s="4">
        <v>17823.481</v>
      </c>
      <c r="G282" s="4">
        <v>0</v>
      </c>
      <c r="H282" s="4">
        <v>6880.8810000000003</v>
      </c>
      <c r="I282" s="4">
        <v>0</v>
      </c>
      <c r="J282" s="4">
        <v>198.35</v>
      </c>
      <c r="K282" s="5"/>
      <c r="L282" s="4">
        <f t="shared" si="34"/>
        <v>1240.6416456000002</v>
      </c>
      <c r="M282" s="4">
        <f t="shared" si="35"/>
        <v>1145.8061676</v>
      </c>
      <c r="N282" s="4">
        <f t="shared" si="36"/>
        <v>107.83206005</v>
      </c>
      <c r="O282" s="4">
        <f t="shared" si="37"/>
        <v>0</v>
      </c>
      <c r="P282" s="4">
        <f t="shared" si="38"/>
        <v>4.8166167000000009</v>
      </c>
      <c r="Q282" s="4">
        <f t="shared" si="39"/>
        <v>0</v>
      </c>
      <c r="R282" s="4">
        <f t="shared" si="40"/>
        <v>1.1107600000000002</v>
      </c>
      <c r="T282" s="2">
        <f t="shared" si="41"/>
        <v>2499.0964899500004</v>
      </c>
      <c r="U282" s="2"/>
    </row>
    <row r="283" spans="1:21">
      <c r="A283">
        <v>915</v>
      </c>
      <c r="B283" t="s">
        <v>889</v>
      </c>
      <c r="C283" s="4">
        <v>225196.63699999999</v>
      </c>
      <c r="D283" s="4">
        <v>70241.418000000005</v>
      </c>
      <c r="E283" s="4">
        <v>439872.07299999997</v>
      </c>
      <c r="F283" s="4">
        <v>18762.423999999999</v>
      </c>
      <c r="G283" s="4">
        <v>0</v>
      </c>
      <c r="H283" s="4">
        <v>1270.4010000000001</v>
      </c>
      <c r="I283" s="4">
        <v>0</v>
      </c>
      <c r="J283" s="4">
        <v>2738.9740000000002</v>
      </c>
      <c r="K283" s="5"/>
      <c r="L283" s="4">
        <f t="shared" si="34"/>
        <v>1654.4531080000002</v>
      </c>
      <c r="M283" s="4">
        <f t="shared" si="35"/>
        <v>1121.6737861500001</v>
      </c>
      <c r="N283" s="4">
        <f t="shared" si="36"/>
        <v>113.51266519999999</v>
      </c>
      <c r="O283" s="4">
        <f t="shared" si="37"/>
        <v>0</v>
      </c>
      <c r="P283" s="4">
        <f t="shared" si="38"/>
        <v>0.88928070000000015</v>
      </c>
      <c r="Q283" s="4">
        <f t="shared" si="39"/>
        <v>0</v>
      </c>
      <c r="R283" s="4">
        <f t="shared" si="40"/>
        <v>15.338254400000004</v>
      </c>
      <c r="T283" s="2">
        <f t="shared" si="41"/>
        <v>2890.5288400500003</v>
      </c>
      <c r="U283" s="2"/>
    </row>
    <row r="284" spans="1:21">
      <c r="A284">
        <v>918</v>
      </c>
      <c r="B284" t="s">
        <v>890</v>
      </c>
      <c r="C284" s="4">
        <v>17419.905999999999</v>
      </c>
      <c r="D284" s="4">
        <v>11031.695</v>
      </c>
      <c r="E284" s="4">
        <v>53576.305</v>
      </c>
      <c r="F284" s="4">
        <v>13996.691999999999</v>
      </c>
      <c r="G284" s="4">
        <v>0</v>
      </c>
      <c r="H284" s="4">
        <v>0</v>
      </c>
      <c r="I284" s="4">
        <v>0</v>
      </c>
      <c r="J284" s="4">
        <v>0</v>
      </c>
      <c r="K284" s="5"/>
      <c r="L284" s="4">
        <f t="shared" si="34"/>
        <v>159.3289656</v>
      </c>
      <c r="M284" s="4">
        <f t="shared" si="35"/>
        <v>136.61957775000002</v>
      </c>
      <c r="N284" s="4">
        <f t="shared" si="36"/>
        <v>84.679986599999992</v>
      </c>
      <c r="O284" s="4">
        <f t="shared" si="37"/>
        <v>0</v>
      </c>
      <c r="P284" s="4">
        <f t="shared" si="38"/>
        <v>0</v>
      </c>
      <c r="Q284" s="4">
        <f t="shared" si="39"/>
        <v>0</v>
      </c>
      <c r="R284" s="4">
        <f t="shared" si="40"/>
        <v>0</v>
      </c>
      <c r="T284" s="2">
        <f t="shared" si="41"/>
        <v>380.62852995000003</v>
      </c>
      <c r="U284" s="2"/>
    </row>
    <row r="285" spans="1:21">
      <c r="A285">
        <v>921</v>
      </c>
      <c r="B285" t="s">
        <v>891</v>
      </c>
      <c r="C285" s="4">
        <v>11913.481</v>
      </c>
      <c r="D285" s="4">
        <v>10613.546</v>
      </c>
      <c r="E285" s="4">
        <v>42921.161999999997</v>
      </c>
      <c r="F285" s="4">
        <v>11686.018</v>
      </c>
      <c r="G285" s="4">
        <v>0</v>
      </c>
      <c r="H285" s="4">
        <v>554.20600000000002</v>
      </c>
      <c r="I285" s="4">
        <v>0</v>
      </c>
      <c r="J285" s="4">
        <v>0</v>
      </c>
      <c r="K285" s="5"/>
      <c r="L285" s="4">
        <f t="shared" si="34"/>
        <v>126.15135120000002</v>
      </c>
      <c r="M285" s="4">
        <f t="shared" si="35"/>
        <v>109.4489631</v>
      </c>
      <c r="N285" s="4">
        <f t="shared" si="36"/>
        <v>70.700408899999999</v>
      </c>
      <c r="O285" s="4">
        <f t="shared" si="37"/>
        <v>0</v>
      </c>
      <c r="P285" s="4">
        <f t="shared" si="38"/>
        <v>0.38794420000000007</v>
      </c>
      <c r="Q285" s="4">
        <f t="shared" si="39"/>
        <v>0</v>
      </c>
      <c r="R285" s="4">
        <f t="shared" si="40"/>
        <v>0</v>
      </c>
      <c r="T285" s="2">
        <f t="shared" si="41"/>
        <v>306.68866740000004</v>
      </c>
      <c r="U285" s="2"/>
    </row>
    <row r="286" spans="1:21">
      <c r="A286">
        <v>922</v>
      </c>
      <c r="B286" t="s">
        <v>892</v>
      </c>
      <c r="C286" s="4">
        <v>10991.99</v>
      </c>
      <c r="D286" s="4">
        <v>25198.870999999999</v>
      </c>
      <c r="E286" s="4">
        <v>104673.378</v>
      </c>
      <c r="F286" s="4">
        <v>22788.083999999999</v>
      </c>
      <c r="G286" s="4">
        <v>0</v>
      </c>
      <c r="H286" s="4">
        <v>383.44499999999999</v>
      </c>
      <c r="I286" s="4">
        <v>288.06</v>
      </c>
      <c r="J286" s="4">
        <v>0</v>
      </c>
      <c r="K286" s="5"/>
      <c r="L286" s="4">
        <f t="shared" si="34"/>
        <v>202.6688216</v>
      </c>
      <c r="M286" s="4">
        <f t="shared" si="35"/>
        <v>266.9171139</v>
      </c>
      <c r="N286" s="4">
        <f t="shared" si="36"/>
        <v>137.86790819999999</v>
      </c>
      <c r="O286" s="4">
        <f t="shared" si="37"/>
        <v>0</v>
      </c>
      <c r="P286" s="4">
        <f t="shared" si="38"/>
        <v>0.26841150000000003</v>
      </c>
      <c r="Q286" s="4">
        <f t="shared" si="39"/>
        <v>6.250902</v>
      </c>
      <c r="R286" s="4">
        <f t="shared" si="40"/>
        <v>0</v>
      </c>
      <c r="T286" s="2">
        <f t="shared" si="41"/>
        <v>613.97315719999995</v>
      </c>
      <c r="U286" s="2"/>
    </row>
    <row r="287" spans="1:21">
      <c r="A287">
        <v>924</v>
      </c>
      <c r="B287" t="s">
        <v>893</v>
      </c>
      <c r="C287" s="4">
        <v>22781.268</v>
      </c>
      <c r="D287" s="4">
        <v>6694.0320000000002</v>
      </c>
      <c r="E287" s="4">
        <v>75099.277000000002</v>
      </c>
      <c r="F287" s="4">
        <v>5528.2380000000003</v>
      </c>
      <c r="G287" s="4">
        <v>0</v>
      </c>
      <c r="H287" s="4">
        <v>1936.8620000000001</v>
      </c>
      <c r="I287" s="4">
        <v>128.93899999999999</v>
      </c>
      <c r="J287" s="4">
        <v>256.20799999999997</v>
      </c>
      <c r="K287" s="5"/>
      <c r="L287" s="4">
        <f t="shared" si="34"/>
        <v>165.06168000000002</v>
      </c>
      <c r="M287" s="4">
        <f t="shared" si="35"/>
        <v>191.50315635000001</v>
      </c>
      <c r="N287" s="4">
        <f t="shared" si="36"/>
        <v>33.445839900000003</v>
      </c>
      <c r="O287" s="4">
        <f t="shared" si="37"/>
        <v>0</v>
      </c>
      <c r="P287" s="4">
        <f t="shared" si="38"/>
        <v>1.3558034000000003</v>
      </c>
      <c r="Q287" s="4">
        <f t="shared" si="39"/>
        <v>2.7979762999999997</v>
      </c>
      <c r="R287" s="4">
        <f t="shared" si="40"/>
        <v>1.4347648</v>
      </c>
      <c r="T287" s="2">
        <f t="shared" si="41"/>
        <v>394.1644559500001</v>
      </c>
      <c r="U287" s="2"/>
    </row>
    <row r="288" spans="1:21">
      <c r="A288">
        <v>925</v>
      </c>
      <c r="B288" t="s">
        <v>894</v>
      </c>
      <c r="C288" s="4">
        <v>65737.729000000007</v>
      </c>
      <c r="D288" s="4">
        <v>10848.851000000001</v>
      </c>
      <c r="E288" s="4">
        <v>71207.752999999997</v>
      </c>
      <c r="F288" s="4">
        <v>8076.0720000000001</v>
      </c>
      <c r="G288" s="4">
        <v>0</v>
      </c>
      <c r="H288" s="4">
        <v>886.19899999999996</v>
      </c>
      <c r="I288" s="4">
        <v>0</v>
      </c>
      <c r="J288" s="4">
        <v>0</v>
      </c>
      <c r="K288" s="5"/>
      <c r="L288" s="4">
        <f t="shared" si="34"/>
        <v>428.88484800000009</v>
      </c>
      <c r="M288" s="4">
        <f t="shared" si="35"/>
        <v>181.57977015</v>
      </c>
      <c r="N288" s="4">
        <f t="shared" si="36"/>
        <v>48.860235599999996</v>
      </c>
      <c r="O288" s="4">
        <f t="shared" si="37"/>
        <v>0</v>
      </c>
      <c r="P288" s="4">
        <f t="shared" si="38"/>
        <v>0.62033930000000004</v>
      </c>
      <c r="Q288" s="4">
        <f t="shared" si="39"/>
        <v>0</v>
      </c>
      <c r="R288" s="4">
        <f t="shared" si="40"/>
        <v>0</v>
      </c>
      <c r="T288" s="2">
        <f t="shared" si="41"/>
        <v>659.94519305000006</v>
      </c>
      <c r="U288" s="2"/>
    </row>
    <row r="289" spans="1:21">
      <c r="A289">
        <v>927</v>
      </c>
      <c r="B289" t="s">
        <v>895</v>
      </c>
      <c r="C289" s="4">
        <v>138594.31700000001</v>
      </c>
      <c r="D289" s="4">
        <v>260429.28099999999</v>
      </c>
      <c r="E289" s="4">
        <v>686290.50399999996</v>
      </c>
      <c r="F289" s="4">
        <v>36694.798000000003</v>
      </c>
      <c r="G289" s="4">
        <v>0</v>
      </c>
      <c r="H289" s="4">
        <v>4840.982</v>
      </c>
      <c r="I289" s="4">
        <v>5544.1589999999997</v>
      </c>
      <c r="J289" s="4">
        <v>0</v>
      </c>
      <c r="K289" s="5"/>
      <c r="L289" s="4">
        <f t="shared" si="34"/>
        <v>2234.5321488000004</v>
      </c>
      <c r="M289" s="4">
        <f t="shared" si="35"/>
        <v>1750.0407852000001</v>
      </c>
      <c r="N289" s="4">
        <f t="shared" si="36"/>
        <v>222.00352789999999</v>
      </c>
      <c r="O289" s="4">
        <f t="shared" si="37"/>
        <v>0</v>
      </c>
      <c r="P289" s="4">
        <f t="shared" si="38"/>
        <v>3.3886874000000007</v>
      </c>
      <c r="Q289" s="4">
        <f t="shared" si="39"/>
        <v>120.3082503</v>
      </c>
      <c r="R289" s="4">
        <f t="shared" si="40"/>
        <v>0</v>
      </c>
      <c r="T289" s="2">
        <f t="shared" si="41"/>
        <v>4330.2733996000006</v>
      </c>
      <c r="U289" s="2"/>
    </row>
    <row r="290" spans="1:21">
      <c r="A290">
        <v>931</v>
      </c>
      <c r="B290" t="s">
        <v>896</v>
      </c>
      <c r="C290" s="4">
        <v>41769.813999999998</v>
      </c>
      <c r="D290" s="4">
        <v>45294.813999999998</v>
      </c>
      <c r="E290" s="4">
        <v>136150.745</v>
      </c>
      <c r="F290" s="4">
        <v>36186.28</v>
      </c>
      <c r="G290" s="4">
        <v>0</v>
      </c>
      <c r="H290" s="4">
        <v>1090.297</v>
      </c>
      <c r="I290" s="4">
        <v>0</v>
      </c>
      <c r="J290" s="4">
        <v>0</v>
      </c>
      <c r="K290" s="5"/>
      <c r="L290" s="4">
        <f t="shared" si="34"/>
        <v>487.56191680000006</v>
      </c>
      <c r="M290" s="4">
        <f t="shared" si="35"/>
        <v>347.18439975000001</v>
      </c>
      <c r="N290" s="4">
        <f t="shared" si="36"/>
        <v>218.92699399999998</v>
      </c>
      <c r="O290" s="4">
        <f t="shared" si="37"/>
        <v>0</v>
      </c>
      <c r="P290" s="4">
        <f t="shared" si="38"/>
        <v>0.76320790000000016</v>
      </c>
      <c r="Q290" s="4">
        <f t="shared" si="39"/>
        <v>0</v>
      </c>
      <c r="R290" s="4">
        <f t="shared" si="40"/>
        <v>0</v>
      </c>
      <c r="T290" s="2">
        <f t="shared" si="41"/>
        <v>1054.43651845</v>
      </c>
      <c r="U290" s="2"/>
    </row>
    <row r="291" spans="1:21">
      <c r="A291">
        <v>934</v>
      </c>
      <c r="B291" t="s">
        <v>897</v>
      </c>
      <c r="C291" s="4">
        <v>23198.256000000001</v>
      </c>
      <c r="D291" s="4">
        <v>8366.6790000000001</v>
      </c>
      <c r="E291" s="4">
        <v>58895.27</v>
      </c>
      <c r="F291" s="4">
        <v>7047.8670000000002</v>
      </c>
      <c r="G291" s="4">
        <v>0</v>
      </c>
      <c r="H291" s="4">
        <v>789.62</v>
      </c>
      <c r="I291" s="4">
        <v>328.42099999999999</v>
      </c>
      <c r="J291" s="4">
        <v>0</v>
      </c>
      <c r="K291" s="5"/>
      <c r="L291" s="4">
        <f t="shared" si="34"/>
        <v>176.76363600000002</v>
      </c>
      <c r="M291" s="4">
        <f t="shared" si="35"/>
        <v>150.18293850000001</v>
      </c>
      <c r="N291" s="4">
        <f t="shared" si="36"/>
        <v>42.63959535</v>
      </c>
      <c r="O291" s="4">
        <f t="shared" si="37"/>
        <v>0</v>
      </c>
      <c r="P291" s="4">
        <f t="shared" si="38"/>
        <v>0.55273400000000006</v>
      </c>
      <c r="Q291" s="4">
        <f t="shared" si="39"/>
        <v>7.1267357000000002</v>
      </c>
      <c r="R291" s="4">
        <f t="shared" si="40"/>
        <v>0</v>
      </c>
      <c r="T291" s="2">
        <f t="shared" si="41"/>
        <v>377.26563954999995</v>
      </c>
      <c r="U291" s="2"/>
    </row>
    <row r="292" spans="1:21">
      <c r="A292">
        <v>935</v>
      </c>
      <c r="B292" t="s">
        <v>898</v>
      </c>
      <c r="C292" s="4">
        <v>54482.34</v>
      </c>
      <c r="D292" s="4">
        <v>21693.977999999999</v>
      </c>
      <c r="E292" s="4">
        <v>63752.627</v>
      </c>
      <c r="F292" s="4">
        <v>23157.329000000002</v>
      </c>
      <c r="G292" s="4">
        <v>0</v>
      </c>
      <c r="H292" s="4">
        <v>3156.8429999999998</v>
      </c>
      <c r="I292" s="4">
        <v>0</v>
      </c>
      <c r="J292" s="4">
        <v>6.9560000000000004</v>
      </c>
      <c r="K292" s="5"/>
      <c r="L292" s="4">
        <f t="shared" si="34"/>
        <v>426.58738080000006</v>
      </c>
      <c r="M292" s="4">
        <f t="shared" si="35"/>
        <v>162.56919885000002</v>
      </c>
      <c r="N292" s="4">
        <f t="shared" si="36"/>
        <v>140.10184045</v>
      </c>
      <c r="O292" s="4">
        <f t="shared" si="37"/>
        <v>0</v>
      </c>
      <c r="P292" s="4">
        <f t="shared" si="38"/>
        <v>2.2097901000000002</v>
      </c>
      <c r="Q292" s="4">
        <f t="shared" si="39"/>
        <v>0</v>
      </c>
      <c r="R292" s="4">
        <f t="shared" si="40"/>
        <v>3.8953600000000005E-2</v>
      </c>
      <c r="T292" s="2">
        <f t="shared" si="41"/>
        <v>731.46821020000016</v>
      </c>
      <c r="U292" s="2"/>
    </row>
    <row r="293" spans="1:21">
      <c r="A293">
        <v>936</v>
      </c>
      <c r="B293" t="s">
        <v>899</v>
      </c>
      <c r="C293" s="4">
        <v>43691.463999999993</v>
      </c>
      <c r="D293" s="4">
        <v>49056.652000000002</v>
      </c>
      <c r="E293" s="4">
        <v>144438.61499999999</v>
      </c>
      <c r="F293" s="4">
        <v>44218.267</v>
      </c>
      <c r="G293" s="4">
        <v>0</v>
      </c>
      <c r="H293" s="4">
        <v>7270.32</v>
      </c>
      <c r="I293" s="4">
        <v>0</v>
      </c>
      <c r="J293" s="4">
        <v>2027.4290000000001</v>
      </c>
      <c r="K293" s="5"/>
      <c r="L293" s="4">
        <f t="shared" si="34"/>
        <v>519.38944960000003</v>
      </c>
      <c r="M293" s="4">
        <f t="shared" si="35"/>
        <v>368.31846825000002</v>
      </c>
      <c r="N293" s="4">
        <f t="shared" si="36"/>
        <v>267.52051534999998</v>
      </c>
      <c r="O293" s="4">
        <f t="shared" si="37"/>
        <v>0</v>
      </c>
      <c r="P293" s="4">
        <f t="shared" si="38"/>
        <v>5.0892240000000006</v>
      </c>
      <c r="Q293" s="4">
        <f t="shared" si="39"/>
        <v>0</v>
      </c>
      <c r="R293" s="4">
        <f t="shared" si="40"/>
        <v>11.353602400000002</v>
      </c>
      <c r="T293" s="2">
        <f t="shared" si="41"/>
        <v>1160.3176572</v>
      </c>
      <c r="U293" s="2"/>
    </row>
    <row r="294" spans="1:21">
      <c r="A294">
        <v>946</v>
      </c>
      <c r="B294" t="s">
        <v>900</v>
      </c>
      <c r="C294" s="4">
        <v>59086.673999999999</v>
      </c>
      <c r="D294" s="4">
        <v>40925.055999999997</v>
      </c>
      <c r="E294" s="4">
        <v>143605.41699999999</v>
      </c>
      <c r="F294" s="4">
        <v>33786.146999999997</v>
      </c>
      <c r="G294" s="4">
        <v>0</v>
      </c>
      <c r="H294" s="4">
        <v>3653.605</v>
      </c>
      <c r="I294" s="4">
        <v>0</v>
      </c>
      <c r="J294" s="4">
        <v>572.16099999999994</v>
      </c>
      <c r="K294" s="5"/>
      <c r="L294" s="4">
        <f t="shared" si="34"/>
        <v>560.06568800000002</v>
      </c>
      <c r="M294" s="4">
        <f t="shared" si="35"/>
        <v>366.19381334999997</v>
      </c>
      <c r="N294" s="4">
        <f t="shared" si="36"/>
        <v>204.40618934999998</v>
      </c>
      <c r="O294" s="4">
        <f t="shared" si="37"/>
        <v>0</v>
      </c>
      <c r="P294" s="4">
        <f t="shared" si="38"/>
        <v>2.5575235000000003</v>
      </c>
      <c r="Q294" s="4">
        <f t="shared" si="39"/>
        <v>0</v>
      </c>
      <c r="R294" s="4">
        <f t="shared" si="40"/>
        <v>3.2041016</v>
      </c>
      <c r="T294" s="2">
        <f t="shared" si="41"/>
        <v>1133.2232141999998</v>
      </c>
      <c r="U294" s="2"/>
    </row>
    <row r="295" spans="1:21">
      <c r="A295">
        <v>976</v>
      </c>
      <c r="B295" t="s">
        <v>901</v>
      </c>
      <c r="C295" s="4">
        <v>24557.152999999998</v>
      </c>
      <c r="D295" s="4">
        <v>15975.603999999999</v>
      </c>
      <c r="E295" s="4">
        <v>85249.25</v>
      </c>
      <c r="F295" s="4">
        <v>18744.934000000001</v>
      </c>
      <c r="G295" s="4">
        <v>0</v>
      </c>
      <c r="H295" s="4">
        <v>2024.3910000000001</v>
      </c>
      <c r="I295" s="4">
        <v>228.488</v>
      </c>
      <c r="J295" s="4">
        <v>6342.5360000000001</v>
      </c>
      <c r="K295" s="5"/>
      <c r="L295" s="4">
        <f t="shared" si="34"/>
        <v>226.98343920000002</v>
      </c>
      <c r="M295" s="4">
        <f t="shared" si="35"/>
        <v>217.38558750000001</v>
      </c>
      <c r="N295" s="4">
        <f t="shared" si="36"/>
        <v>113.40685070000001</v>
      </c>
      <c r="O295" s="4">
        <f t="shared" si="37"/>
        <v>0</v>
      </c>
      <c r="P295" s="4">
        <f t="shared" si="38"/>
        <v>1.4170737000000002</v>
      </c>
      <c r="Q295" s="4">
        <f t="shared" si="39"/>
        <v>4.9581895999999999</v>
      </c>
      <c r="R295" s="4">
        <f t="shared" si="40"/>
        <v>35.518201600000005</v>
      </c>
      <c r="T295" s="2">
        <f t="shared" si="41"/>
        <v>564.15114070000004</v>
      </c>
      <c r="U295" s="2"/>
    </row>
    <row r="296" spans="1:21">
      <c r="A296">
        <v>977</v>
      </c>
      <c r="B296" t="s">
        <v>902</v>
      </c>
      <c r="C296" s="4">
        <v>146606.03099999999</v>
      </c>
      <c r="D296" s="4">
        <v>45378.252</v>
      </c>
      <c r="E296" s="4">
        <v>341215.32699999999</v>
      </c>
      <c r="F296" s="4">
        <v>2824.703</v>
      </c>
      <c r="G296" s="4">
        <v>0</v>
      </c>
      <c r="H296" s="4">
        <v>4195.3969999999999</v>
      </c>
      <c r="I296" s="4">
        <v>366.43599999999998</v>
      </c>
      <c r="J296" s="4">
        <v>9789.8719999999994</v>
      </c>
      <c r="K296" s="5"/>
      <c r="L296" s="4">
        <f t="shared" si="34"/>
        <v>1075.1119848000001</v>
      </c>
      <c r="M296" s="4">
        <f t="shared" si="35"/>
        <v>870.09908385000006</v>
      </c>
      <c r="N296" s="4">
        <f t="shared" si="36"/>
        <v>17.089453150000001</v>
      </c>
      <c r="O296" s="4">
        <f t="shared" si="37"/>
        <v>0</v>
      </c>
      <c r="P296" s="4">
        <f t="shared" si="38"/>
        <v>2.9367779000000005</v>
      </c>
      <c r="Q296" s="4">
        <f t="shared" si="39"/>
        <v>7.9516611999999993</v>
      </c>
      <c r="R296" s="4">
        <f t="shared" si="40"/>
        <v>54.823283200000006</v>
      </c>
      <c r="T296" s="2">
        <f t="shared" si="41"/>
        <v>1973.1889609</v>
      </c>
      <c r="U296" s="2"/>
    </row>
    <row r="297" spans="1:21">
      <c r="A297">
        <v>980</v>
      </c>
      <c r="B297" t="s">
        <v>903</v>
      </c>
      <c r="C297" s="4">
        <v>192423.454</v>
      </c>
      <c r="D297" s="4">
        <v>202295.921</v>
      </c>
      <c r="E297" s="4">
        <v>753872.076</v>
      </c>
      <c r="F297" s="4">
        <v>64301.491000000002</v>
      </c>
      <c r="G297" s="4">
        <v>0</v>
      </c>
      <c r="H297" s="4">
        <v>13422.873</v>
      </c>
      <c r="I297" s="4">
        <v>923.14499999999998</v>
      </c>
      <c r="J297" s="4">
        <v>0</v>
      </c>
      <c r="K297" s="5"/>
      <c r="L297" s="4">
        <f t="shared" si="34"/>
        <v>2210.4285000000004</v>
      </c>
      <c r="M297" s="4">
        <f t="shared" si="35"/>
        <v>1922.3737938000002</v>
      </c>
      <c r="N297" s="4">
        <f t="shared" si="36"/>
        <v>389.02402054999999</v>
      </c>
      <c r="O297" s="4">
        <f t="shared" si="37"/>
        <v>0</v>
      </c>
      <c r="P297" s="4">
        <f t="shared" si="38"/>
        <v>9.3960111000000008</v>
      </c>
      <c r="Q297" s="4">
        <f t="shared" si="39"/>
        <v>20.032246499999999</v>
      </c>
      <c r="R297" s="4">
        <f t="shared" si="40"/>
        <v>0</v>
      </c>
      <c r="T297" s="2">
        <f t="shared" si="41"/>
        <v>4551.2545719500004</v>
      </c>
      <c r="U297" s="2"/>
    </row>
    <row r="298" spans="1:21">
      <c r="A298">
        <v>981</v>
      </c>
      <c r="B298" t="s">
        <v>904</v>
      </c>
      <c r="C298" s="4">
        <v>13236.628000000001</v>
      </c>
      <c r="D298" s="4">
        <v>5506.2650000000003</v>
      </c>
      <c r="E298" s="4">
        <v>44412.601000000002</v>
      </c>
      <c r="F298" s="4">
        <v>4269.5339999999997</v>
      </c>
      <c r="G298" s="4">
        <v>0</v>
      </c>
      <c r="H298" s="4">
        <v>1308.7429999999999</v>
      </c>
      <c r="I298" s="4">
        <v>19.349</v>
      </c>
      <c r="J298" s="4">
        <v>3268.8850000000002</v>
      </c>
      <c r="K298" s="5"/>
      <c r="L298" s="4">
        <f t="shared" si="34"/>
        <v>104.96020080000001</v>
      </c>
      <c r="M298" s="4">
        <f t="shared" si="35"/>
        <v>113.25213255000001</v>
      </c>
      <c r="N298" s="4">
        <f t="shared" si="36"/>
        <v>25.830680699999998</v>
      </c>
      <c r="O298" s="4">
        <f t="shared" si="37"/>
        <v>0</v>
      </c>
      <c r="P298" s="4">
        <f t="shared" si="38"/>
        <v>0.9161201000000001</v>
      </c>
      <c r="Q298" s="4">
        <f t="shared" si="39"/>
        <v>0.4198733</v>
      </c>
      <c r="R298" s="4">
        <f t="shared" si="40"/>
        <v>18.305756000000002</v>
      </c>
      <c r="T298" s="2">
        <f t="shared" si="41"/>
        <v>245.37900745000002</v>
      </c>
      <c r="U298" s="2"/>
    </row>
    <row r="299" spans="1:21">
      <c r="A299">
        <v>989</v>
      </c>
      <c r="B299" t="s">
        <v>905</v>
      </c>
      <c r="C299" s="4">
        <v>64716.648999999998</v>
      </c>
      <c r="D299" s="4">
        <v>24230.57</v>
      </c>
      <c r="E299" s="4">
        <v>125387.82</v>
      </c>
      <c r="F299" s="4">
        <v>25523.512999999999</v>
      </c>
      <c r="G299" s="4">
        <v>0</v>
      </c>
      <c r="H299" s="4">
        <v>1344.15</v>
      </c>
      <c r="I299" s="4">
        <v>0</v>
      </c>
      <c r="J299" s="4">
        <v>58.140999999999998</v>
      </c>
      <c r="K299" s="5"/>
      <c r="L299" s="4">
        <f t="shared" si="34"/>
        <v>498.10442640000008</v>
      </c>
      <c r="M299" s="4">
        <f t="shared" si="35"/>
        <v>319.73894100000007</v>
      </c>
      <c r="N299" s="4">
        <f t="shared" si="36"/>
        <v>154.41725364999999</v>
      </c>
      <c r="O299" s="4">
        <f t="shared" si="37"/>
        <v>0</v>
      </c>
      <c r="P299" s="4">
        <f t="shared" si="38"/>
        <v>0.94090500000000021</v>
      </c>
      <c r="Q299" s="4">
        <f t="shared" si="39"/>
        <v>0</v>
      </c>
      <c r="R299" s="4">
        <f t="shared" si="40"/>
        <v>0.32558960000000003</v>
      </c>
      <c r="T299" s="2">
        <f t="shared" si="41"/>
        <v>973.20152605000021</v>
      </c>
      <c r="U299" s="2"/>
    </row>
    <row r="300" spans="1:21">
      <c r="A300">
        <v>992</v>
      </c>
      <c r="B300" t="s">
        <v>906</v>
      </c>
      <c r="C300" s="4">
        <v>228700.489</v>
      </c>
      <c r="D300" s="4">
        <v>62115.035000000003</v>
      </c>
      <c r="E300" s="4">
        <v>406707.84</v>
      </c>
      <c r="F300" s="4">
        <v>33954.044000000002</v>
      </c>
      <c r="G300" s="4">
        <v>0</v>
      </c>
      <c r="H300" s="4">
        <v>1824.53</v>
      </c>
      <c r="I300" s="4">
        <v>5.1509999999999998</v>
      </c>
      <c r="J300" s="4">
        <v>1725.1569999999999</v>
      </c>
      <c r="K300" s="5"/>
      <c r="L300" s="4">
        <f t="shared" si="34"/>
        <v>1628.5669344</v>
      </c>
      <c r="M300" s="4">
        <f t="shared" si="35"/>
        <v>1037.104992</v>
      </c>
      <c r="N300" s="4">
        <f t="shared" si="36"/>
        <v>205.42196620000001</v>
      </c>
      <c r="O300" s="4">
        <f t="shared" si="37"/>
        <v>0</v>
      </c>
      <c r="P300" s="4">
        <f t="shared" si="38"/>
        <v>1.2771710000000001</v>
      </c>
      <c r="Q300" s="4">
        <f t="shared" si="39"/>
        <v>0.11177669999999999</v>
      </c>
      <c r="R300" s="4">
        <f t="shared" si="40"/>
        <v>9.6608792000000001</v>
      </c>
      <c r="T300" s="2">
        <f t="shared" si="41"/>
        <v>2872.4828403000006</v>
      </c>
      <c r="U300" s="2"/>
    </row>
  </sheetData>
  <sortState xmlns:xlrd2="http://schemas.microsoft.com/office/spreadsheetml/2017/richdata2" ref="A9:I300">
    <sortCondition ref="A9:A300"/>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78ba95-7023-46b8-8863-14b2a5814243">
      <Terms xmlns="http://schemas.microsoft.com/office/infopath/2007/PartnerControls"/>
    </lcf76f155ced4ddcb4097134ff3c332f>
    <TaxCatchAll xmlns="c40c7b59-5744-49aa-9631-c4247212e49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66000AE223E22E49AE9A6766EBE498ED" ma:contentTypeVersion="18" ma:contentTypeDescription="Luo uusi asiakirja." ma:contentTypeScope="" ma:versionID="8c6aa38dd807d579fe07fd73f549615a">
  <xsd:schema xmlns:xsd="http://www.w3.org/2001/XMLSchema" xmlns:xs="http://www.w3.org/2001/XMLSchema" xmlns:p="http://schemas.microsoft.com/office/2006/metadata/properties" xmlns:ns2="0778ba95-7023-46b8-8863-14b2a5814243" xmlns:ns3="c40c7b59-5744-49aa-9631-c4247212e49d" targetNamespace="http://schemas.microsoft.com/office/2006/metadata/properties" ma:root="true" ma:fieldsID="699c27a0848e8273b59c499d7225f8d7" ns2:_="" ns3:_="">
    <xsd:import namespace="0778ba95-7023-46b8-8863-14b2a5814243"/>
    <xsd:import namespace="c40c7b59-5744-49aa-9631-c4247212e4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8ba95-7023-46b8-8863-14b2a5814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cfe813c-4066-4bef-b87d-398c4f4d93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0c7b59-5744-49aa-9631-c4247212e49d"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de14ed75-3691-450a-af16-cae415c2fdc8}" ma:internalName="TaxCatchAll" ma:showField="CatchAllData" ma:web="c40c7b59-5744-49aa-9631-c4247212e4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0F47AD-8A7E-4A28-9658-ED9BAF8DD09A}">
  <ds:schemaRefs>
    <ds:schemaRef ds:uri="http://schemas.openxmlformats.org/package/2006/metadata/core-properties"/>
    <ds:schemaRef ds:uri="c40c7b59-5744-49aa-9631-c4247212e49d"/>
    <ds:schemaRef ds:uri="http://www.w3.org/XML/1998/namespace"/>
    <ds:schemaRef ds:uri="http://schemas.microsoft.com/office/2006/documentManagement/types"/>
    <ds:schemaRef ds:uri="http://purl.org/dc/dcmitype/"/>
    <ds:schemaRef ds:uri="http://schemas.microsoft.com/office/infopath/2007/PartnerControls"/>
    <ds:schemaRef ds:uri="0778ba95-7023-46b8-8863-14b2a5814243"/>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C78A7F70-95CE-40CB-84B7-85C9E118E0EC}">
  <ds:schemaRefs>
    <ds:schemaRef ds:uri="http://schemas.microsoft.com/sharepoint/v3/contenttype/forms"/>
  </ds:schemaRefs>
</ds:datastoreItem>
</file>

<file path=customXml/itemProps3.xml><?xml version="1.0" encoding="utf-8"?>
<ds:datastoreItem xmlns:ds="http://schemas.openxmlformats.org/officeDocument/2006/customXml" ds:itemID="{AA377570-5E9A-4B10-B2EC-0955B7966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8ba95-7023-46b8-8863-14b2a5814243"/>
    <ds:schemaRef ds:uri="c40c7b59-5744-49aa-9631-c4247212e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Selite</vt:lpstr>
      <vt:lpstr>Tasaus 2026 </vt:lpstr>
      <vt:lpstr>Lask. verotulot 2026  €_asukas</vt:lpstr>
      <vt:lpstr>Lask. kunnallisvero 2024</vt:lpstr>
      <vt:lpstr>Lask. kiinteistövero 2024</vt:lpstr>
      <vt:lpstr>Lask. kiinteistövero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Strandberg Benjamin</dc:creator>
  <cp:keywords/>
  <dc:description/>
  <cp:lastModifiedBy>Riikonen Olli</cp:lastModifiedBy>
  <cp:revision/>
  <cp:lastPrinted>2025-06-23T10:26:04Z</cp:lastPrinted>
  <dcterms:created xsi:type="dcterms:W3CDTF">2022-08-10T12:01:03Z</dcterms:created>
  <dcterms:modified xsi:type="dcterms:W3CDTF">2025-10-09T09:56:21Z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0x01010066000AE223E22E49AE9A6766EBE498ED</vt:lpwstr>
  </property>
  <property fmtid="{D5CDD505-2E9C-101B-9397-08002B2CF9AE}" pid="3" name="MediaServiceImageTags">
    <vt:lpwstr/>
  </property>
</Properties>
</file>